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Planning Division\Development Code\DC - Yumie\Water Efficient Landscaping Ordinance - Revised 2016\For Distribution\"/>
    </mc:Choice>
  </mc:AlternateContent>
  <bookViews>
    <workbookView xWindow="7440" yWindow="-120" windowWidth="10365" windowHeight="14610"/>
  </bookViews>
  <sheets>
    <sheet name="Worksheet A" sheetId="5" r:id="rId1"/>
    <sheet name="Sample" sheetId="7" r:id="rId2"/>
    <sheet name="Sheet1" sheetId="10" r:id="rId3"/>
  </sheets>
  <definedNames>
    <definedName name="_xlnm.Print_Area" localSheetId="1">Sample!$A$1:$I$54</definedName>
    <definedName name="_xlnm.Print_Area" localSheetId="0">'Worksheet A'!$A$1:$I$58</definedName>
  </definedNames>
  <calcPr calcId="162913"/>
</workbook>
</file>

<file path=xl/calcChain.xml><?xml version="1.0" encoding="utf-8"?>
<calcChain xmlns="http://schemas.openxmlformats.org/spreadsheetml/2006/main">
  <c r="G44" i="5" l="1"/>
  <c r="E13" i="5"/>
  <c r="E14" i="5"/>
  <c r="H29" i="5"/>
  <c r="I29" i="5" s="1"/>
  <c r="C14" i="5" l="1"/>
  <c r="C15" i="5"/>
  <c r="C16" i="5"/>
  <c r="C17" i="5"/>
  <c r="C18" i="5"/>
  <c r="C19" i="5"/>
  <c r="C20" i="5"/>
  <c r="C13" i="5"/>
  <c r="E15" i="5" l="1"/>
  <c r="E16" i="5"/>
  <c r="E17" i="5"/>
  <c r="E18" i="5"/>
  <c r="E19" i="5"/>
  <c r="E20" i="5"/>
  <c r="F12" i="7"/>
  <c r="C14" i="7"/>
  <c r="F14" i="7" s="1"/>
  <c r="C13" i="7"/>
  <c r="F13" i="7" s="1"/>
  <c r="C12" i="7"/>
  <c r="C11" i="7"/>
  <c r="F11" i="7" s="1"/>
  <c r="F16" i="5" l="1"/>
  <c r="F17" i="5"/>
  <c r="F18" i="5"/>
  <c r="F19" i="5"/>
  <c r="F20" i="5"/>
  <c r="H30" i="5" l="1"/>
  <c r="I30" i="5" s="1"/>
  <c r="H31" i="5"/>
  <c r="I31" i="5" s="1"/>
  <c r="H32" i="5"/>
  <c r="I32" i="5" s="1"/>
  <c r="H33" i="5"/>
  <c r="I33" i="5" s="1"/>
  <c r="H34" i="5"/>
  <c r="I34" i="5" s="1"/>
  <c r="H18" i="5"/>
  <c r="I18" i="5" s="1"/>
  <c r="H17" i="5"/>
  <c r="I17" i="5" s="1"/>
  <c r="H16" i="5"/>
  <c r="I16" i="5" s="1"/>
  <c r="F14" i="5"/>
  <c r="F13" i="5"/>
  <c r="F15" i="5" l="1"/>
  <c r="H15" i="5" s="1"/>
  <c r="I15" i="5" s="1"/>
  <c r="G30" i="7"/>
  <c r="H29" i="7"/>
  <c r="I29" i="7" s="1"/>
  <c r="H28" i="7"/>
  <c r="I28" i="7" s="1"/>
  <c r="H27" i="7"/>
  <c r="I27" i="7" s="1"/>
  <c r="H26" i="7"/>
  <c r="I26" i="7" s="1"/>
  <c r="H25" i="7"/>
  <c r="I25" i="7" s="1"/>
  <c r="H24" i="7"/>
  <c r="G15" i="7"/>
  <c r="I34" i="7" s="1"/>
  <c r="H14" i="7"/>
  <c r="I14" i="7" s="1"/>
  <c r="H13" i="7"/>
  <c r="I13" i="7" s="1"/>
  <c r="H12" i="7"/>
  <c r="I12" i="7" s="1"/>
  <c r="H11" i="7"/>
  <c r="H30" i="7" l="1"/>
  <c r="I30" i="7" s="1"/>
  <c r="I33" i="7"/>
  <c r="H15" i="7"/>
  <c r="G16" i="7" s="1"/>
  <c r="I11" i="7"/>
  <c r="I24" i="7"/>
  <c r="G17" i="7" l="1"/>
  <c r="G18" i="7"/>
  <c r="G31" i="7"/>
  <c r="I32" i="7" s="1"/>
  <c r="G38" i="7" s="1"/>
  <c r="G37" i="7"/>
  <c r="G21" i="5" l="1"/>
  <c r="G37" i="5"/>
  <c r="H36" i="5"/>
  <c r="I36" i="5" s="1"/>
  <c r="H35" i="5"/>
  <c r="I35" i="5" s="1"/>
  <c r="H20" i="5"/>
  <c r="I20" i="5" s="1"/>
  <c r="H19" i="5"/>
  <c r="I19" i="5" s="1"/>
  <c r="H14" i="5"/>
  <c r="I14" i="5" s="1"/>
  <c r="H13" i="5"/>
  <c r="I13" i="5" s="1"/>
  <c r="I21" i="5" l="1"/>
  <c r="I40" i="5"/>
  <c r="I41" i="5"/>
  <c r="H37" i="5"/>
  <c r="I37" i="5" s="1"/>
  <c r="H21" i="5"/>
  <c r="G22" i="5" s="1"/>
  <c r="I39" i="5" s="1"/>
  <c r="G45" i="5" l="1"/>
  <c r="G24" i="5"/>
  <c r="G23" i="5"/>
</calcChain>
</file>

<file path=xl/sharedStrings.xml><?xml version="1.0" encoding="utf-8"?>
<sst xmlns="http://schemas.openxmlformats.org/spreadsheetml/2006/main" count="149" uniqueCount="70">
  <si>
    <t>LA</t>
  </si>
  <si>
    <t>This worksheet shall be filled out by the project applicant and is required to be submitted with the Landscape Design Plan</t>
  </si>
  <si>
    <t xml:space="preserve">Reference Evapotranspiration (ETo) = </t>
  </si>
  <si>
    <t>Landscape Area
(sq. ft.)</t>
  </si>
  <si>
    <t>ETAF 
x
Area</t>
  </si>
  <si>
    <r>
      <t>Hydrozone #/
Planting Description</t>
    </r>
    <r>
      <rPr>
        <vertAlign val="superscript"/>
        <sz val="11"/>
        <color theme="1"/>
        <rFont val="Times"/>
        <family val="1"/>
      </rPr>
      <t>a</t>
    </r>
  </si>
  <si>
    <t>Regular Landscape Areas</t>
  </si>
  <si>
    <t>Drip</t>
  </si>
  <si>
    <t xml:space="preserve"> = conversion factor that converts acre-inches per acre per year to gallons per square foot per year</t>
  </si>
  <si>
    <t xml:space="preserve"> = total landscape area in square feet</t>
  </si>
  <si>
    <t xml:space="preserve">SLA </t>
  </si>
  <si>
    <t xml:space="preserve"> = total special landscape area in square feet</t>
  </si>
  <si>
    <t>ETAF</t>
  </si>
  <si>
    <t>Special Landscape Areas (SLA) - Areas of the landscape dedicated soley to edible plants, recreational areas, areas irrigated 
with recycled water, or water features using recycled water.</t>
  </si>
  <si>
    <t>Totals</t>
  </si>
  <si>
    <t>Average ETAF for Regular Landscape Areas</t>
  </si>
  <si>
    <t>Estimated Total Water Use (ETWU) Total</t>
  </si>
  <si>
    <t>Average ETAF for Regular Landscape Areas must be 0.55 or below for residential areas and 0.45 or below for non-residential areas.</t>
  </si>
  <si>
    <t xml:space="preserve"> = Evapotranspiration Adjustment Factor, which adjusts for plant factors and irrigation efficiencies;  
     0.55 for residential areas and 0.45 for non-residential areas</t>
  </si>
  <si>
    <t>1) Front Yard</t>
  </si>
  <si>
    <t>2) Side Yard</t>
  </si>
  <si>
    <t>3) Rear Yard</t>
  </si>
  <si>
    <t>4) Pool</t>
  </si>
  <si>
    <t>Spray</t>
  </si>
  <si>
    <r>
      <t>Plant Factor
(PF)</t>
    </r>
    <r>
      <rPr>
        <vertAlign val="superscript"/>
        <sz val="11"/>
        <color theme="1"/>
        <rFont val="Times"/>
        <family val="1"/>
      </rPr>
      <t>b</t>
    </r>
  </si>
  <si>
    <r>
      <t>Irrigation Method</t>
    </r>
    <r>
      <rPr>
        <vertAlign val="superscript"/>
        <sz val="11"/>
        <color theme="1"/>
        <rFont val="Times"/>
        <family val="1"/>
      </rPr>
      <t>c</t>
    </r>
    <r>
      <rPr>
        <sz val="11"/>
        <color theme="1"/>
        <rFont val="Times"/>
        <family val="1"/>
      </rPr>
      <t xml:space="preserve"> </t>
    </r>
  </si>
  <si>
    <r>
      <t>Irrigation Efficiency
(IE)</t>
    </r>
    <r>
      <rPr>
        <vertAlign val="superscript"/>
        <sz val="11"/>
        <color theme="1"/>
        <rFont val="Times"/>
        <family val="1"/>
      </rPr>
      <t>d</t>
    </r>
  </si>
  <si>
    <t>To comply with this chapter, the ETWU must be equal to or less than the MAWA.</t>
  </si>
  <si>
    <t xml:space="preserve">If it is a non-residential project: </t>
  </si>
  <si>
    <t>If it is a residential project:</t>
  </si>
  <si>
    <t>If it is a non-residential project:</t>
  </si>
  <si>
    <t>Average ETAF for All Landscape Areas (Sitewide)</t>
  </si>
  <si>
    <r>
      <t>ETAF</t>
    </r>
    <r>
      <rPr>
        <vertAlign val="superscript"/>
        <sz val="11"/>
        <color theme="1"/>
        <rFont val="Times"/>
        <family val="1"/>
      </rPr>
      <t>e</t>
    </r>
    <r>
      <rPr>
        <sz val="11"/>
        <color theme="1"/>
        <rFont val="Times"/>
        <family val="1"/>
      </rPr>
      <t xml:space="preserve">
(PF/IE)</t>
    </r>
  </si>
  <si>
    <r>
      <t>Estimated Total Water Use
(ETWU)</t>
    </r>
    <r>
      <rPr>
        <vertAlign val="superscript"/>
        <sz val="11"/>
        <color theme="1"/>
        <rFont val="Times"/>
        <family val="1"/>
      </rPr>
      <t>f</t>
    </r>
  </si>
  <si>
    <r>
      <t>Maximum Allowed Water Allowance (MAWA) for Residential Areas</t>
    </r>
    <r>
      <rPr>
        <b/>
        <vertAlign val="superscript"/>
        <sz val="11"/>
        <color theme="1"/>
        <rFont val="Times"/>
        <family val="1"/>
      </rPr>
      <t xml:space="preserve">g </t>
    </r>
  </si>
  <si>
    <r>
      <t>Maximum Allowed Water Allowance (MAWA) for Non-Residential Areas</t>
    </r>
    <r>
      <rPr>
        <b/>
        <vertAlign val="superscript"/>
        <sz val="11"/>
        <color theme="1"/>
        <rFont val="Times"/>
        <family val="1"/>
      </rPr>
      <t>g</t>
    </r>
  </si>
  <si>
    <t>Worksheet A - Water Efficient Landscape Worksheet</t>
  </si>
  <si>
    <t>A project applicant shall complete the Water Efficient Landscape Worksheet  which contains information on the plant factor, irrigation method, irrigation efficiency, and area associated with each hydrozone. Calculations are then made to show that the evapotranspiration adjustment factor (ETAF) for the landscape project does not exceed a factor of 0.55 for residential areas and 0.45 for nonresidential areas, exclusive of Special Landscape Areas. The ETAF for a landscape project is based on the plant factors and irrigation methods selected. The Maximum Applied Water Allowance is calculated based on the maximum ETAF allowed (0.55 for residential areas and 0.45 for non-residential areas) and expressed as annual gallons required. The Estimated Total Water Use (ETWU) is calculated based on the plants used and irrigation method selected for the landscape design. ETWU must be below the MAWA.</t>
  </si>
  <si>
    <t>Is this a residential project?</t>
  </si>
  <si>
    <t>Yes</t>
  </si>
  <si>
    <t>No</t>
  </si>
  <si>
    <r>
      <t>Maximum Allowed Water Allowance (MAWA) for Residential Areas</t>
    </r>
    <r>
      <rPr>
        <b/>
        <vertAlign val="superscript"/>
        <sz val="11"/>
        <color theme="1"/>
        <rFont val="Arial"/>
        <family val="2"/>
      </rPr>
      <t xml:space="preserve">g </t>
    </r>
  </si>
  <si>
    <r>
      <t>Maximum Allowed Water Allowance (MAWA) for Non-Residential Areas</t>
    </r>
    <r>
      <rPr>
        <b/>
        <vertAlign val="superscript"/>
        <sz val="11"/>
        <color theme="1"/>
        <rFont val="Arial"/>
        <family val="2"/>
      </rPr>
      <t>g</t>
    </r>
  </si>
  <si>
    <r>
      <rPr>
        <vertAlign val="superscript"/>
        <sz val="11"/>
        <color theme="1"/>
        <rFont val="Arial"/>
        <family val="2"/>
      </rPr>
      <t>a</t>
    </r>
    <r>
      <rPr>
        <sz val="11"/>
        <color theme="1"/>
        <rFont val="Arial"/>
        <family val="2"/>
      </rPr>
      <t xml:space="preserve"> Hydrozone#/Planting Description Examples: 1) Front lawn; 2) Low water use plantings; 3) medium water use planting</t>
    </r>
  </si>
  <si>
    <r>
      <rPr>
        <vertAlign val="superscript"/>
        <sz val="11"/>
        <color theme="1"/>
        <rFont val="Arial"/>
        <family val="2"/>
      </rPr>
      <t>c</t>
    </r>
    <r>
      <rPr>
        <sz val="11"/>
        <color theme="1"/>
        <rFont val="Arial"/>
        <family val="2"/>
      </rPr>
      <t xml:space="preserve"> Irrigation Method: Overhead spray or drip</t>
    </r>
  </si>
  <si>
    <r>
      <rPr>
        <vertAlign val="superscript"/>
        <sz val="11"/>
        <color theme="1"/>
        <rFont val="Arial"/>
        <family val="2"/>
      </rPr>
      <t>d</t>
    </r>
    <r>
      <rPr>
        <sz val="11"/>
        <color theme="1"/>
        <rFont val="Arial"/>
        <family val="2"/>
      </rPr>
      <t xml:space="preserve"> Irrigation Efficiency: 0.75 for spray head; 0.81 for drip</t>
    </r>
  </si>
  <si>
    <r>
      <rPr>
        <vertAlign val="superscript"/>
        <sz val="11"/>
        <color theme="1"/>
        <rFont val="Arial"/>
        <family val="2"/>
      </rPr>
      <t>g</t>
    </r>
    <r>
      <rPr>
        <sz val="11"/>
        <color theme="1"/>
        <rFont val="Arial"/>
        <family val="2"/>
      </rPr>
      <t xml:space="preserve"> MAWA (Annual Gallons Allowed): (Eto)(0.62)[(ETAF x LA) + ((1-ETAF) x SLA)]</t>
    </r>
  </si>
  <si>
    <r>
      <t>Hydrozone #/
Planting Description</t>
    </r>
    <r>
      <rPr>
        <b/>
        <vertAlign val="superscript"/>
        <sz val="11"/>
        <color theme="1"/>
        <rFont val="Arial"/>
        <family val="2"/>
      </rPr>
      <t>a</t>
    </r>
  </si>
  <si>
    <r>
      <t>Plant Factor
(PF)</t>
    </r>
    <r>
      <rPr>
        <b/>
        <vertAlign val="superscript"/>
        <sz val="11"/>
        <color theme="1"/>
        <rFont val="Arial"/>
        <family val="2"/>
      </rPr>
      <t>b</t>
    </r>
  </si>
  <si>
    <r>
      <t>Irrigation Method</t>
    </r>
    <r>
      <rPr>
        <b/>
        <vertAlign val="superscript"/>
        <sz val="11"/>
        <color theme="1"/>
        <rFont val="Arial"/>
        <family val="2"/>
      </rPr>
      <t>c</t>
    </r>
    <r>
      <rPr>
        <b/>
        <sz val="11"/>
        <color theme="1"/>
        <rFont val="Arial"/>
        <family val="2"/>
      </rPr>
      <t xml:space="preserve"> </t>
    </r>
  </si>
  <si>
    <r>
      <t>Irrigation Efficiency
(IE)</t>
    </r>
    <r>
      <rPr>
        <b/>
        <vertAlign val="superscript"/>
        <sz val="11"/>
        <color theme="1"/>
        <rFont val="Arial"/>
        <family val="2"/>
      </rPr>
      <t>d</t>
    </r>
  </si>
  <si>
    <r>
      <t>ETAF</t>
    </r>
    <r>
      <rPr>
        <b/>
        <vertAlign val="superscript"/>
        <sz val="11"/>
        <color theme="1"/>
        <rFont val="Arial"/>
        <family val="2"/>
      </rPr>
      <t>e</t>
    </r>
    <r>
      <rPr>
        <b/>
        <sz val="11"/>
        <color theme="1"/>
        <rFont val="Arial"/>
        <family val="2"/>
      </rPr>
      <t xml:space="preserve">
(PF/IE)</t>
    </r>
  </si>
  <si>
    <r>
      <t>Estimated Total Water Use
(ETWU)</t>
    </r>
    <r>
      <rPr>
        <b/>
        <vertAlign val="superscript"/>
        <sz val="11"/>
        <color theme="1"/>
        <rFont val="Arial"/>
        <family val="2"/>
      </rPr>
      <t>f</t>
    </r>
  </si>
  <si>
    <r>
      <rPr>
        <vertAlign val="superscript"/>
        <sz val="11"/>
        <color theme="1"/>
        <rFont val="Arial"/>
        <family val="2"/>
      </rPr>
      <t>e</t>
    </r>
    <r>
      <rPr>
        <sz val="11"/>
        <color theme="1"/>
        <rFont val="Arial"/>
        <family val="2"/>
      </rPr>
      <t xml:space="preserve"> ETAF: Estimated Total Adjustment Factor. Factor of 0.55 for residential areas and 0.45 for non-residential areas, that, when applied to reference evapotranspiration, adjusts for plant factors and irrigation efficiency, two major influences upon the amount of water that needs to be applied to the landscape. The ETAF for new and existing (non-rehabilitated) Special Landscape Areas shall not exceed 1.0.   The ETAF for existing non-rehabilitated landscapes is 0.8.</t>
    </r>
  </si>
  <si>
    <r>
      <rPr>
        <vertAlign val="superscript"/>
        <sz val="11"/>
        <color theme="1"/>
        <rFont val="Arial"/>
        <family val="2"/>
      </rPr>
      <t>f</t>
    </r>
    <r>
      <rPr>
        <sz val="11"/>
        <color theme="1"/>
        <rFont val="Arial"/>
        <family val="2"/>
      </rPr>
      <t xml:space="preserve"> ETWU (Annual gallons required): Eto x 0.62 x ETAF x Area (0.62 is a conversion factor that converts acre-inches per acre per year to gallons per square foot per year)</t>
    </r>
  </si>
  <si>
    <r>
      <rPr>
        <vertAlign val="superscript"/>
        <sz val="11"/>
        <color theme="1"/>
        <rFont val="Arial"/>
        <family val="2"/>
      </rPr>
      <t>b</t>
    </r>
    <r>
      <rPr>
        <sz val="11"/>
        <color theme="1"/>
        <rFont val="Arial"/>
        <family val="2"/>
      </rPr>
      <t xml:space="preserve">  Plant Factor (PF) is a factor, when multipled by ETo, estimates the amount of water needed by plants. The plant factor range for very low  water use plants: 0.1; for low water use plants: 0.2; for moderate water use plants: 0.5; and high water use plants: 0.8. Surface area of a water features shall be included in the high use hydrozone area (1). Temporarily irrigated areas shall be included in the low water use hydrozone. Plant factors are derived from the Water Use Classification of Landscape Species published by the University of California Cooperative Extension, and the Department of Water Resources 2014 (http://ucanr.edu/sites/WUCOLS/Plant_Search/). Plant factors may also be obtained from horticultural researchers from academic institutions or professional associations as approved by the California Department of Water Resources.</t>
    </r>
  </si>
  <si>
    <t>Low</t>
  </si>
  <si>
    <t>Very Low</t>
  </si>
  <si>
    <t>Moderate</t>
  </si>
  <si>
    <t>High</t>
  </si>
  <si>
    <t>Water Use (WUCOLS Website)</t>
  </si>
  <si>
    <t>[Choose one]</t>
  </si>
  <si>
    <t>Water Feature</t>
  </si>
  <si>
    <t>Temporary Irrigation</t>
  </si>
  <si>
    <t>This worksheet shall be filled out by the project applicant and is required to be submitted with the Landscape Design Plan. Please fill in the blue cells.</t>
  </si>
  <si>
    <t>A project applicant shall complete the Water Efficient Landscape Worksheet  which contains information on the plant factor, irrigation method, irrigation efficiency, and area associated with each hydrozone. Calculations are then made to show that the evapotranspiration adjustment factor (ETAF) for the landscape project does not exceed a factor of 0.55 for residential areas and 0.45 for nonresidential areas, exclusive of Special Landscape Areas. The ETAF for a landscape project is based on the plant factors and irrigation methods selected. The Maximum Applied Water Allowance is calculated based on the maximum ETAF allowed (0.55 for residential areas and 0.45 for non-residential areas) and expressed as annual gallons required. The Estimated Total Water Use (ETWU) is calculated based on the plants used and irrigation method selected for the landscape design. ETWU must be below the MAWA.
Prior to land use approval: Submit a Landscape Plan identifying hydrozones, locations, and types of plantings; submit a conceptual irrigation plan; and submit Worksheet A (this form).
Prior to building permit issuance: Submit a Landscape Plan, Irrigation Design Plan, and Workseet A (this form).
Prior to final: Submit an irrigation schedule, maintenance scheule, and a Certificate of Compliance (Worksheet B). For single-family residential projects, submit these documents to the owner for reference.</t>
  </si>
  <si>
    <t>This form is required for the following projects:
- All projects that propose landscaping 2,500 s.f. or greater; and 
- Projects with 500 s.f. or more but less than 2,500 s.f. of landscaping that are not proposing use of the prescriptive approach (Worksheet C) and/or the low water use plant area is less than 75%.</t>
  </si>
  <si>
    <t>Project Name:</t>
  </si>
  <si>
    <t>Planning Application or Building Permit Number:</t>
  </si>
  <si>
    <t>Special Landscape Areas (SLA) - Areas of the landscape dedicated soley to edible plants, recreational areas (excluding single-family residential areas), areas irrigated with recycled water, or water features using recycled 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</si>
</sst>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_(* #,##0_);_(* \(#,##0\);_(*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Times New Roman"/>
      <family val="1"/>
    </font>
    <font>
      <sz val="11"/>
      <color theme="1"/>
      <name val="Times"/>
      <family val="1"/>
    </font>
    <font>
      <vertAlign val="superscript"/>
      <sz val="11"/>
      <color theme="1"/>
      <name val="Times"/>
      <family val="1"/>
    </font>
    <font>
      <b/>
      <sz val="11"/>
      <color theme="1"/>
      <name val="Times"/>
      <family val="1"/>
    </font>
    <font>
      <b/>
      <vertAlign val="superscript"/>
      <sz val="11"/>
      <color theme="1"/>
      <name val="Times"/>
      <family val="1"/>
    </font>
    <font>
      <sz val="10"/>
      <color theme="1"/>
      <name val="Times"/>
      <family val="1"/>
    </font>
    <font>
      <b/>
      <i/>
      <sz val="11"/>
      <color theme="1"/>
      <name val="Times New Roman"/>
      <family val="1"/>
    </font>
    <font>
      <sz val="10"/>
      <color theme="1"/>
      <name val="Calibri"/>
      <family val="2"/>
      <scheme val="minor"/>
    </font>
    <font>
      <b/>
      <sz val="24"/>
      <color theme="1"/>
      <name val="Times"/>
      <family val="1"/>
    </font>
    <font>
      <b/>
      <sz val="26"/>
      <color theme="1"/>
      <name val="Arial"/>
      <family val="2"/>
    </font>
    <font>
      <b/>
      <sz val="11"/>
      <color theme="1"/>
      <name val="Arial"/>
      <family val="2"/>
    </font>
    <font>
      <sz val="11"/>
      <color theme="1"/>
      <name val="Arial"/>
      <family val="2"/>
    </font>
    <font>
      <sz val="10"/>
      <color theme="1"/>
      <name val="Arial"/>
      <family val="2"/>
    </font>
    <font>
      <vertAlign val="superscript"/>
      <sz val="11"/>
      <color theme="1"/>
      <name val="Arial"/>
      <family val="2"/>
    </font>
    <font>
      <b/>
      <vertAlign val="superscript"/>
      <sz val="11"/>
      <color theme="1"/>
      <name val="Arial"/>
      <family val="2"/>
    </font>
    <font>
      <b/>
      <i/>
      <sz val="11"/>
      <color theme="1"/>
      <name val="Arial"/>
      <family val="2"/>
    </font>
    <font>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8" tint="0.59999389629810485"/>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141">
    <xf numFmtId="0" fontId="0" fillId="0" borderId="0" xfId="0"/>
    <xf numFmtId="0" fontId="3" fillId="0" borderId="0" xfId="0" applyFont="1"/>
    <xf numFmtId="0" fontId="4" fillId="0" borderId="0" xfId="0" applyFont="1"/>
    <xf numFmtId="0" fontId="4" fillId="0" borderId="0" xfId="0" applyFont="1" applyAlignment="1">
      <alignment horizontal="center"/>
    </xf>
    <xf numFmtId="0" fontId="4" fillId="0" borderId="1" xfId="0" applyFont="1" applyBorder="1" applyAlignment="1">
      <alignment horizontal="center"/>
    </xf>
    <xf numFmtId="0" fontId="4" fillId="0" borderId="1" xfId="0" applyFont="1" applyBorder="1"/>
    <xf numFmtId="0" fontId="4" fillId="2" borderId="1" xfId="0" applyFont="1" applyFill="1" applyBorder="1" applyAlignment="1">
      <alignment horizontal="center" wrapText="1"/>
    </xf>
    <xf numFmtId="0" fontId="4" fillId="2" borderId="1" xfId="0" applyFont="1" applyFill="1" applyBorder="1" applyAlignment="1">
      <alignment horizontal="center"/>
    </xf>
    <xf numFmtId="0" fontId="4" fillId="0" borderId="0" xfId="0" applyFont="1" applyBorder="1"/>
    <xf numFmtId="0" fontId="4" fillId="2" borderId="1" xfId="0" applyFont="1" applyFill="1" applyBorder="1"/>
    <xf numFmtId="0" fontId="4" fillId="3" borderId="1" xfId="0" applyFont="1" applyFill="1" applyBorder="1"/>
    <xf numFmtId="0" fontId="0" fillId="0" borderId="0" xfId="0" applyBorder="1" applyAlignment="1">
      <alignment horizontal="right"/>
    </xf>
    <xf numFmtId="0" fontId="4" fillId="0" borderId="0" xfId="0" applyFont="1" applyBorder="1" applyAlignment="1"/>
    <xf numFmtId="0" fontId="0" fillId="0" borderId="0" xfId="0" applyBorder="1" applyAlignment="1"/>
    <xf numFmtId="0" fontId="4" fillId="0" borderId="0" xfId="0" applyFont="1" applyFill="1" applyBorder="1"/>
    <xf numFmtId="0" fontId="0" fillId="0" borderId="0" xfId="0" applyFill="1" applyBorder="1" applyAlignment="1">
      <alignment horizontal="right"/>
    </xf>
    <xf numFmtId="0" fontId="6" fillId="0" borderId="0" xfId="0" applyFont="1" applyAlignment="1">
      <alignment horizontal="center"/>
    </xf>
    <xf numFmtId="165" fontId="4" fillId="0" borderId="1" xfId="1" applyNumberFormat="1" applyFont="1" applyBorder="1"/>
    <xf numFmtId="0" fontId="6" fillId="0" borderId="0" xfId="0" applyFont="1" applyAlignment="1">
      <alignment horizontal="right"/>
    </xf>
    <xf numFmtId="0" fontId="4" fillId="0" borderId="0" xfId="0" applyFont="1" applyAlignment="1"/>
    <xf numFmtId="0" fontId="2" fillId="0" borderId="0" xfId="0" applyFont="1" applyAlignment="1">
      <alignment horizontal="right"/>
    </xf>
    <xf numFmtId="0" fontId="4" fillId="0" borderId="0" xfId="0" applyFont="1" applyAlignment="1">
      <alignment horizontal="left"/>
    </xf>
    <xf numFmtId="0" fontId="4" fillId="0" borderId="2" xfId="0" applyFont="1" applyBorder="1" applyAlignment="1">
      <alignment horizontal="left"/>
    </xf>
    <xf numFmtId="0" fontId="4" fillId="0" borderId="4" xfId="0" applyFont="1" applyBorder="1" applyAlignment="1">
      <alignment horizontal="left"/>
    </xf>
    <xf numFmtId="0" fontId="13" fillId="0" borderId="0" xfId="0" applyFont="1" applyAlignment="1">
      <alignment horizontal="center"/>
    </xf>
    <xf numFmtId="0" fontId="14" fillId="0" borderId="0" xfId="0" applyFont="1"/>
    <xf numFmtId="0" fontId="15" fillId="0" borderId="0" xfId="0" applyFont="1" applyAlignment="1">
      <alignment horizontal="center"/>
    </xf>
    <xf numFmtId="0" fontId="14" fillId="0" borderId="0" xfId="0" applyFont="1" applyAlignment="1">
      <alignment horizontal="justify" vertical="top" wrapText="1"/>
    </xf>
    <xf numFmtId="0" fontId="14" fillId="0" borderId="0" xfId="0" applyFont="1" applyAlignment="1">
      <alignment horizontal="left"/>
    </xf>
    <xf numFmtId="0" fontId="14" fillId="0" borderId="0" xfId="0" applyFont="1" applyAlignment="1">
      <alignment horizontal="center"/>
    </xf>
    <xf numFmtId="0" fontId="14" fillId="0" borderId="1" xfId="0" applyFont="1" applyBorder="1"/>
    <xf numFmtId="0" fontId="14" fillId="0" borderId="1" xfId="0" applyFont="1" applyBorder="1" applyAlignment="1">
      <alignment horizontal="center"/>
    </xf>
    <xf numFmtId="165" fontId="14" fillId="0" borderId="1" xfId="1" applyNumberFormat="1" applyFont="1" applyBorder="1"/>
    <xf numFmtId="0" fontId="14" fillId="2" borderId="1" xfId="0" applyFont="1" applyFill="1" applyBorder="1"/>
    <xf numFmtId="0" fontId="14" fillId="0" borderId="0" xfId="0" applyFont="1" applyFill="1" applyBorder="1" applyAlignment="1">
      <alignment horizontal="right"/>
    </xf>
    <xf numFmtId="0" fontId="14" fillId="0" borderId="0" xfId="0" applyFont="1" applyBorder="1" applyAlignment="1">
      <alignment horizontal="right"/>
    </xf>
    <xf numFmtId="0" fontId="14" fillId="0" borderId="0" xfId="0" applyFont="1" applyBorder="1" applyAlignment="1"/>
    <xf numFmtId="0" fontId="14" fillId="0" borderId="0" xfId="0" applyFont="1" applyFill="1" applyBorder="1"/>
    <xf numFmtId="0" fontId="14" fillId="3" borderId="1" xfId="0" applyFont="1" applyFill="1" applyBorder="1"/>
    <xf numFmtId="0" fontId="18" fillId="0" borderId="0" xfId="0" applyFont="1" applyAlignment="1">
      <alignment horizontal="right"/>
    </xf>
    <xf numFmtId="0" fontId="14" fillId="0" borderId="0" xfId="0" applyFont="1" applyAlignment="1">
      <alignment horizontal="right"/>
    </xf>
    <xf numFmtId="0" fontId="13" fillId="0" borderId="0" xfId="0" applyFont="1" applyAlignment="1">
      <alignment horizontal="right"/>
    </xf>
    <xf numFmtId="0" fontId="14" fillId="0" borderId="0" xfId="0" applyFont="1" applyAlignment="1"/>
    <xf numFmtId="0" fontId="14" fillId="0" borderId="0" xfId="0" applyFont="1" applyAlignment="1">
      <alignment horizontal="right" vertical="top"/>
    </xf>
    <xf numFmtId="0" fontId="15" fillId="0" borderId="0" xfId="0" applyFont="1" applyAlignment="1">
      <alignment horizontal="center"/>
    </xf>
    <xf numFmtId="0" fontId="9" fillId="0" borderId="0" xfId="0" applyFont="1" applyAlignment="1">
      <alignment horizontal="right"/>
    </xf>
    <xf numFmtId="0" fontId="0" fillId="0" borderId="0" xfId="0" applyAlignment="1">
      <alignment horizontal="right"/>
    </xf>
    <xf numFmtId="0" fontId="0" fillId="0" borderId="0" xfId="0" applyAlignment="1"/>
    <xf numFmtId="0" fontId="8" fillId="0" borderId="0" xfId="0" applyFont="1" applyAlignment="1">
      <alignment horizontal="center"/>
    </xf>
    <xf numFmtId="165" fontId="14" fillId="0" borderId="1" xfId="1" applyNumberFormat="1" applyFont="1" applyBorder="1" applyProtection="1"/>
    <xf numFmtId="0" fontId="14" fillId="0" borderId="1" xfId="0" applyFont="1" applyBorder="1" applyAlignment="1" applyProtection="1">
      <alignment horizontal="center"/>
    </xf>
    <xf numFmtId="164" fontId="14" fillId="0" borderId="1" xfId="0" applyNumberFormat="1" applyFont="1" applyBorder="1" applyProtection="1"/>
    <xf numFmtId="0" fontId="13" fillId="2" borderId="1" xfId="0" applyFont="1" applyFill="1" applyBorder="1" applyAlignment="1">
      <alignment horizontal="center" wrapText="1"/>
    </xf>
    <xf numFmtId="0" fontId="13" fillId="2" borderId="1" xfId="0" applyFont="1" applyFill="1" applyBorder="1" applyAlignment="1">
      <alignment horizontal="center"/>
    </xf>
    <xf numFmtId="0" fontId="19" fillId="4" borderId="1" xfId="0" applyFont="1" applyFill="1" applyBorder="1" applyProtection="1">
      <protection locked="0"/>
    </xf>
    <xf numFmtId="0" fontId="14" fillId="4" borderId="2" xfId="0" applyFont="1" applyFill="1" applyBorder="1" applyAlignment="1" applyProtection="1">
      <alignment horizontal="left"/>
      <protection locked="0"/>
    </xf>
    <xf numFmtId="165" fontId="14" fillId="4" borderId="1" xfId="1" applyNumberFormat="1" applyFont="1" applyFill="1" applyBorder="1" applyProtection="1">
      <protection locked="0"/>
    </xf>
    <xf numFmtId="0" fontId="14" fillId="4" borderId="1" xfId="0" applyFont="1" applyFill="1" applyBorder="1" applyProtection="1">
      <protection locked="0"/>
    </xf>
    <xf numFmtId="0" fontId="14" fillId="4" borderId="1" xfId="0" applyFont="1" applyFill="1" applyBorder="1" applyAlignment="1" applyProtection="1">
      <alignment horizontal="center"/>
      <protection locked="0"/>
    </xf>
    <xf numFmtId="0" fontId="14" fillId="0" borderId="0" xfId="0" applyFont="1" applyFill="1" applyBorder="1" applyAlignment="1">
      <alignment horizontal="right"/>
    </xf>
    <xf numFmtId="0" fontId="18" fillId="0" borderId="0" xfId="0" applyFont="1" applyAlignment="1">
      <alignment horizontal="right"/>
    </xf>
    <xf numFmtId="0" fontId="14" fillId="0" borderId="0" xfId="0" applyFont="1" applyAlignment="1">
      <alignment horizontal="right"/>
    </xf>
    <xf numFmtId="0" fontId="9" fillId="0" borderId="0" xfId="0" applyFont="1" applyAlignment="1">
      <alignment horizontal="right"/>
    </xf>
    <xf numFmtId="0" fontId="8" fillId="0" borderId="0" xfId="0" applyFont="1" applyAlignment="1">
      <alignment horizontal="center"/>
    </xf>
    <xf numFmtId="0" fontId="19" fillId="4" borderId="1" xfId="0" applyFont="1" applyFill="1" applyBorder="1" applyAlignment="1" applyProtection="1">
      <alignment horizontal="center" vertical="top"/>
      <protection locked="0"/>
    </xf>
    <xf numFmtId="0" fontId="14" fillId="3" borderId="1" xfId="0" applyFont="1" applyFill="1" applyBorder="1" applyProtection="1">
      <protection locked="0"/>
    </xf>
    <xf numFmtId="0" fontId="19" fillId="0" borderId="1" xfId="0" applyFont="1" applyFill="1" applyBorder="1" applyAlignment="1" applyProtection="1">
      <alignment horizontal="center" vertical="top"/>
      <protection locked="0"/>
    </xf>
    <xf numFmtId="0" fontId="19" fillId="3" borderId="1" xfId="0" applyFont="1" applyFill="1" applyBorder="1" applyAlignment="1" applyProtection="1">
      <alignment horizontal="center" vertical="top"/>
      <protection locked="0"/>
    </xf>
    <xf numFmtId="0" fontId="19" fillId="0" borderId="1" xfId="0" applyFont="1" applyFill="1" applyBorder="1" applyAlignment="1" applyProtection="1">
      <alignment horizontal="center"/>
    </xf>
    <xf numFmtId="2" fontId="19" fillId="0" borderId="1" xfId="0" applyNumberFormat="1" applyFont="1" applyFill="1" applyBorder="1" applyAlignment="1" applyProtection="1">
      <alignment horizontal="center"/>
    </xf>
    <xf numFmtId="0" fontId="15" fillId="0" borderId="0" xfId="0" applyFont="1" applyAlignment="1">
      <alignment horizontal="justify" vertical="top" wrapText="1"/>
    </xf>
    <xf numFmtId="0" fontId="13" fillId="2" borderId="5" xfId="0" applyFont="1" applyFill="1" applyBorder="1" applyAlignment="1">
      <alignment horizontal="right"/>
    </xf>
    <xf numFmtId="0" fontId="13" fillId="2" borderId="3" xfId="0" applyFont="1" applyFill="1" applyBorder="1" applyAlignment="1">
      <alignment horizontal="right"/>
    </xf>
    <xf numFmtId="0" fontId="13" fillId="2" borderId="6" xfId="0" applyFont="1" applyFill="1" applyBorder="1" applyAlignment="1">
      <alignment horizontal="right"/>
    </xf>
    <xf numFmtId="0" fontId="14" fillId="0" borderId="4" xfId="0" applyFont="1" applyFill="1" applyBorder="1" applyAlignment="1">
      <alignment horizontal="right"/>
    </xf>
    <xf numFmtId="0" fontId="13" fillId="2" borderId="1" xfId="0" applyFont="1" applyFill="1" applyBorder="1" applyAlignment="1">
      <alignment horizontal="right"/>
    </xf>
    <xf numFmtId="0" fontId="14" fillId="0" borderId="0" xfId="0" applyFont="1" applyFill="1" applyBorder="1" applyAlignment="1">
      <alignment horizontal="left"/>
    </xf>
    <xf numFmtId="0" fontId="14" fillId="0" borderId="0" xfId="0" applyFont="1" applyBorder="1" applyAlignment="1">
      <alignment horizontal="left"/>
    </xf>
    <xf numFmtId="0" fontId="14" fillId="0" borderId="2" xfId="0" applyFont="1" applyBorder="1" applyAlignment="1">
      <alignment wrapText="1"/>
    </xf>
    <xf numFmtId="0" fontId="14" fillId="0" borderId="2" xfId="0" applyFont="1" applyBorder="1" applyAlignment="1"/>
    <xf numFmtId="0" fontId="14" fillId="2" borderId="5" xfId="0" applyFont="1" applyFill="1" applyBorder="1" applyAlignment="1">
      <alignment horizontal="right"/>
    </xf>
    <xf numFmtId="0" fontId="14" fillId="2" borderId="3" xfId="0" applyFont="1" applyFill="1" applyBorder="1" applyAlignment="1">
      <alignment horizontal="right"/>
    </xf>
    <xf numFmtId="0" fontId="14" fillId="2" borderId="6" xfId="0" applyFont="1" applyFill="1" applyBorder="1" applyAlignment="1">
      <alignment horizontal="right"/>
    </xf>
    <xf numFmtId="0" fontId="14" fillId="2" borderId="1" xfId="0" applyFont="1" applyFill="1" applyBorder="1" applyAlignment="1">
      <alignment horizontal="right"/>
    </xf>
    <xf numFmtId="0" fontId="14" fillId="0" borderId="1" xfId="0" applyFont="1" applyBorder="1" applyAlignment="1">
      <alignment horizontal="right"/>
    </xf>
    <xf numFmtId="2" fontId="14" fillId="0" borderId="1" xfId="0" applyNumberFormat="1" applyFont="1" applyBorder="1" applyAlignment="1"/>
    <xf numFmtId="0" fontId="14" fillId="0" borderId="0" xfId="0" applyFont="1" applyAlignment="1">
      <alignment wrapText="1"/>
    </xf>
    <xf numFmtId="0" fontId="18" fillId="0" borderId="0" xfId="0" applyFont="1" applyAlignment="1">
      <alignment horizontal="right"/>
    </xf>
    <xf numFmtId="0" fontId="14" fillId="0" borderId="0" xfId="0" applyFont="1" applyAlignment="1">
      <alignment horizontal="right"/>
    </xf>
    <xf numFmtId="0" fontId="14" fillId="0" borderId="0" xfId="0" applyFont="1" applyAlignment="1"/>
    <xf numFmtId="0" fontId="13" fillId="0" borderId="0" xfId="0" applyFont="1" applyAlignment="1"/>
    <xf numFmtId="0" fontId="12" fillId="0" borderId="0" xfId="0" applyFont="1" applyAlignment="1">
      <alignment horizontal="center"/>
    </xf>
    <xf numFmtId="0" fontId="15" fillId="0" borderId="0" xfId="0" applyFont="1" applyAlignment="1">
      <alignment horizontal="left" wrapText="1"/>
    </xf>
    <xf numFmtId="0" fontId="15" fillId="0" borderId="0" xfId="0" applyFont="1" applyAlignment="1">
      <alignment horizontal="left"/>
    </xf>
    <xf numFmtId="0" fontId="14" fillId="0" borderId="0" xfId="0" applyFont="1" applyFill="1" applyBorder="1" applyAlignment="1">
      <alignment horizontal="right"/>
    </xf>
    <xf numFmtId="0" fontId="13" fillId="0" borderId="2" xfId="0" applyFont="1" applyBorder="1" applyAlignment="1"/>
    <xf numFmtId="0" fontId="15" fillId="0" borderId="0" xfId="0" applyFont="1" applyAlignment="1">
      <alignment horizontal="justify" vertical="top" wrapText="1"/>
    </xf>
    <xf numFmtId="0" fontId="13" fillId="0" borderId="4" xfId="0" applyFont="1" applyFill="1" applyBorder="1" applyAlignment="1" applyProtection="1"/>
    <xf numFmtId="0" fontId="13" fillId="0" borderId="0" xfId="0" applyFont="1" applyFill="1" applyBorder="1" applyAlignment="1" applyProtection="1"/>
    <xf numFmtId="0" fontId="13" fillId="0" borderId="0" xfId="0" applyFont="1" applyAlignment="1" applyProtection="1"/>
    <xf numFmtId="0" fontId="14" fillId="0" borderId="0" xfId="0" applyFont="1" applyAlignment="1">
      <alignment horizontal="left" vertical="top" wrapText="1"/>
    </xf>
    <xf numFmtId="0" fontId="14" fillId="4" borderId="2" xfId="0" applyFont="1" applyFill="1" applyBorder="1" applyAlignment="1" applyProtection="1">
      <alignment horizontal="left" vertical="top" wrapText="1"/>
      <protection locked="0"/>
    </xf>
    <xf numFmtId="0" fontId="6" fillId="0" borderId="4" xfId="0" applyFont="1" applyFill="1" applyBorder="1" applyAlignment="1"/>
    <xf numFmtId="0" fontId="6" fillId="0" borderId="0" xfId="0" applyFont="1" applyFill="1" applyBorder="1" applyAlignment="1">
      <alignment horizontal="right"/>
    </xf>
    <xf numFmtId="0" fontId="6" fillId="0" borderId="0" xfId="0" applyFont="1" applyFill="1" applyBorder="1" applyAlignment="1"/>
    <xf numFmtId="0" fontId="2" fillId="0" borderId="0" xfId="0" applyFont="1" applyAlignment="1"/>
    <xf numFmtId="0" fontId="4" fillId="0" borderId="0" xfId="0" applyFont="1" applyFill="1" applyBorder="1" applyAlignment="1">
      <alignment horizontal="left"/>
    </xf>
    <xf numFmtId="0" fontId="0" fillId="0" borderId="0" xfId="0" applyBorder="1" applyAlignment="1">
      <alignment horizontal="left"/>
    </xf>
    <xf numFmtId="0" fontId="11" fillId="0" borderId="0" xfId="0" applyFont="1" applyAlignment="1">
      <alignment horizontal="center"/>
    </xf>
    <xf numFmtId="0" fontId="8" fillId="0" borderId="0" xfId="0" applyFont="1" applyAlignment="1">
      <alignment horizontal="center"/>
    </xf>
    <xf numFmtId="0" fontId="6" fillId="0" borderId="2" xfId="0" applyFont="1" applyBorder="1" applyAlignment="1"/>
    <xf numFmtId="0" fontId="2" fillId="0" borderId="2" xfId="0" applyFont="1" applyBorder="1" applyAlignment="1"/>
    <xf numFmtId="0" fontId="4" fillId="2" borderId="5" xfId="0" applyFont="1" applyFill="1" applyBorder="1" applyAlignment="1">
      <alignment horizontal="right"/>
    </xf>
    <xf numFmtId="0" fontId="4" fillId="2" borderId="3" xfId="0" applyFont="1" applyFill="1" applyBorder="1" applyAlignment="1">
      <alignment horizontal="right"/>
    </xf>
    <xf numFmtId="0" fontId="0" fillId="2" borderId="3" xfId="0" applyFill="1" applyBorder="1" applyAlignment="1">
      <alignment horizontal="right"/>
    </xf>
    <xf numFmtId="0" fontId="0" fillId="2" borderId="6" xfId="0" applyFill="1" applyBorder="1" applyAlignment="1">
      <alignment horizontal="right"/>
    </xf>
    <xf numFmtId="0" fontId="4" fillId="2" borderId="1" xfId="0" applyFont="1" applyFill="1" applyBorder="1" applyAlignment="1">
      <alignment horizontal="right"/>
    </xf>
    <xf numFmtId="0" fontId="4" fillId="0" borderId="1" xfId="0" applyFont="1" applyBorder="1" applyAlignment="1">
      <alignment horizontal="right"/>
    </xf>
    <xf numFmtId="2" fontId="4" fillId="0" borderId="1" xfId="0" applyNumberFormat="1" applyFont="1" applyBorder="1" applyAlignment="1"/>
    <xf numFmtId="2" fontId="0" fillId="0" borderId="1" xfId="0" applyNumberFormat="1" applyBorder="1" applyAlignment="1"/>
    <xf numFmtId="0" fontId="8" fillId="0" borderId="0" xfId="0" applyFont="1" applyAlignment="1">
      <alignment horizontal="justify" vertical="top" wrapText="1"/>
    </xf>
    <xf numFmtId="0" fontId="10" fillId="0" borderId="0" xfId="0" applyFont="1" applyAlignment="1">
      <alignment horizontal="justify" vertical="top" wrapText="1"/>
    </xf>
    <xf numFmtId="0" fontId="0" fillId="0" borderId="1" xfId="0" applyBorder="1" applyAlignment="1">
      <alignment horizontal="right"/>
    </xf>
    <xf numFmtId="0" fontId="6" fillId="2" borderId="5" xfId="0" applyFont="1" applyFill="1" applyBorder="1" applyAlignment="1">
      <alignment horizontal="right"/>
    </xf>
    <xf numFmtId="0" fontId="6" fillId="2" borderId="3" xfId="0" applyFont="1" applyFill="1" applyBorder="1" applyAlignment="1">
      <alignment horizontal="right"/>
    </xf>
    <xf numFmtId="0" fontId="2" fillId="2" borderId="3" xfId="0" applyFont="1" applyFill="1" applyBorder="1" applyAlignment="1">
      <alignment horizontal="right"/>
    </xf>
    <xf numFmtId="0" fontId="2" fillId="2" borderId="6" xfId="0" applyFont="1" applyFill="1" applyBorder="1" applyAlignment="1">
      <alignment horizontal="right"/>
    </xf>
    <xf numFmtId="0" fontId="6" fillId="2" borderId="1" xfId="0" applyFont="1" applyFill="1" applyBorder="1" applyAlignment="1">
      <alignment horizontal="right"/>
    </xf>
    <xf numFmtId="0" fontId="2" fillId="2" borderId="1" xfId="0" applyFont="1" applyFill="1" applyBorder="1" applyAlignment="1">
      <alignment horizontal="right"/>
    </xf>
    <xf numFmtId="0" fontId="6" fillId="0" borderId="0" xfId="0" applyFont="1" applyAlignment="1"/>
    <xf numFmtId="0" fontId="9" fillId="0" borderId="0" xfId="0" applyFont="1" applyAlignment="1">
      <alignment horizontal="right"/>
    </xf>
    <xf numFmtId="0" fontId="0" fillId="0" borderId="0" xfId="0" applyAlignment="1">
      <alignment horizontal="right"/>
    </xf>
    <xf numFmtId="0" fontId="0" fillId="0" borderId="0" xfId="0" applyAlignment="1"/>
    <xf numFmtId="0" fontId="6" fillId="0" borderId="2" xfId="0" applyFont="1" applyBorder="1" applyAlignment="1">
      <alignment wrapText="1"/>
    </xf>
    <xf numFmtId="0" fontId="6" fillId="0" borderId="4" xfId="0" applyFont="1" applyFill="1" applyBorder="1" applyAlignment="1">
      <alignment horizontal="right"/>
    </xf>
    <xf numFmtId="43" fontId="14" fillId="0" borderId="0" xfId="0" applyNumberFormat="1" applyFont="1"/>
    <xf numFmtId="0" fontId="14" fillId="0" borderId="3" xfId="0" applyFont="1" applyFill="1" applyBorder="1" applyAlignment="1">
      <alignment horizontal="right"/>
    </xf>
    <xf numFmtId="0" fontId="14" fillId="0" borderId="3" xfId="0" applyFont="1" applyFill="1" applyBorder="1"/>
    <xf numFmtId="165" fontId="14" fillId="0" borderId="1" xfId="1" applyNumberFormat="1" applyFont="1" applyFill="1" applyBorder="1"/>
    <xf numFmtId="165" fontId="14" fillId="0" borderId="1" xfId="0" applyNumberFormat="1" applyFont="1" applyFill="1" applyBorder="1" applyProtection="1"/>
    <xf numFmtId="165" fontId="14" fillId="0" borderId="3" xfId="1" applyNumberFormat="1" applyFont="1" applyFill="1" applyBorder="1"/>
  </cellXfs>
  <cellStyles count="2">
    <cellStyle name="Comma" xfId="1" builtinId="3"/>
    <cellStyle name="Normal" xfId="0" builtinId="0"/>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8"/>
  <sheetViews>
    <sheetView tabSelected="1" topLeftCell="A4" zoomScale="85" zoomScaleNormal="85" zoomScalePageLayoutView="70" workbookViewId="0">
      <selection activeCell="G31" sqref="G31"/>
    </sheetView>
  </sheetViews>
  <sheetFormatPr defaultRowHeight="14.25" x14ac:dyDescent="0.2"/>
  <cols>
    <col min="1" max="1" width="22.42578125" style="25" customWidth="1"/>
    <col min="2" max="2" width="16.5703125" style="25" customWidth="1"/>
    <col min="3" max="3" width="12.5703125" style="25" customWidth="1"/>
    <col min="4" max="4" width="20" style="25" customWidth="1"/>
    <col min="5" max="5" width="18.5703125" style="25" bestFit="1" customWidth="1"/>
    <col min="6" max="6" width="10.42578125" style="25" customWidth="1"/>
    <col min="7" max="7" width="15.5703125" style="25" bestFit="1" customWidth="1"/>
    <col min="8" max="8" width="13.140625" style="25" bestFit="1" customWidth="1"/>
    <col min="9" max="9" width="15.7109375" style="25" customWidth="1"/>
    <col min="10" max="10" width="2.42578125" style="25" customWidth="1"/>
    <col min="11" max="12" width="9.140625" style="25"/>
    <col min="13" max="13" width="11.7109375" style="25" bestFit="1" customWidth="1"/>
    <col min="14" max="16384" width="9.140625" style="25"/>
  </cols>
  <sheetData>
    <row r="1" spans="1:10" ht="33.75" x14ac:dyDescent="0.5">
      <c r="A1" s="91" t="s">
        <v>36</v>
      </c>
      <c r="B1" s="91"/>
      <c r="C1" s="91"/>
      <c r="D1" s="91"/>
      <c r="E1" s="91"/>
      <c r="F1" s="91"/>
      <c r="G1" s="91"/>
      <c r="H1" s="91"/>
      <c r="I1" s="91"/>
      <c r="J1" s="24"/>
    </row>
    <row r="2" spans="1:10" x14ac:dyDescent="0.2">
      <c r="A2" s="92" t="s">
        <v>64</v>
      </c>
      <c r="B2" s="92"/>
      <c r="C2" s="93"/>
      <c r="D2" s="93"/>
      <c r="E2" s="93"/>
      <c r="F2" s="93"/>
      <c r="G2" s="93"/>
      <c r="H2" s="93"/>
      <c r="I2" s="93"/>
      <c r="J2" s="26"/>
    </row>
    <row r="3" spans="1:10" ht="49.5" customHeight="1" x14ac:dyDescent="0.2">
      <c r="A3" s="92" t="s">
        <v>66</v>
      </c>
      <c r="B3" s="92"/>
      <c r="C3" s="92"/>
      <c r="D3" s="92"/>
      <c r="E3" s="92"/>
      <c r="F3" s="92"/>
      <c r="G3" s="92"/>
      <c r="H3" s="92"/>
      <c r="I3" s="92"/>
      <c r="J3" s="44"/>
    </row>
    <row r="4" spans="1:10" x14ac:dyDescent="0.2">
      <c r="A4" s="26"/>
      <c r="B4" s="44"/>
      <c r="C4" s="26"/>
      <c r="D4" s="26"/>
      <c r="E4" s="26"/>
      <c r="F4" s="26"/>
      <c r="G4" s="26"/>
      <c r="H4" s="26"/>
      <c r="I4" s="26"/>
      <c r="J4" s="26"/>
    </row>
    <row r="5" spans="1:10" ht="156" customHeight="1" x14ac:dyDescent="0.2">
      <c r="A5" s="96" t="s">
        <v>65</v>
      </c>
      <c r="B5" s="96"/>
      <c r="C5" s="96"/>
      <c r="D5" s="96"/>
      <c r="E5" s="96"/>
      <c r="F5" s="96"/>
      <c r="G5" s="96"/>
      <c r="H5" s="96"/>
      <c r="I5" s="96"/>
    </row>
    <row r="6" spans="1:10" x14ac:dyDescent="0.2">
      <c r="A6" s="27" t="s">
        <v>67</v>
      </c>
      <c r="B6" s="101"/>
      <c r="C6" s="101"/>
      <c r="D6" s="101"/>
      <c r="E6" s="70"/>
      <c r="F6" s="70"/>
      <c r="G6" s="70"/>
      <c r="H6" s="70"/>
      <c r="I6" s="70"/>
    </row>
    <row r="7" spans="1:10" ht="14.25" customHeight="1" x14ac:dyDescent="0.2">
      <c r="A7" s="100" t="s">
        <v>68</v>
      </c>
      <c r="B7" s="100"/>
      <c r="C7" s="101"/>
      <c r="D7" s="101"/>
      <c r="E7" s="27"/>
      <c r="F7" s="27"/>
      <c r="G7" s="27"/>
      <c r="H7" s="27"/>
      <c r="I7" s="27"/>
    </row>
    <row r="8" spans="1:10" x14ac:dyDescent="0.2">
      <c r="A8" s="25" t="s">
        <v>2</v>
      </c>
      <c r="D8" s="28">
        <v>36.200000000000003</v>
      </c>
    </row>
    <row r="9" spans="1:10" x14ac:dyDescent="0.2">
      <c r="A9" s="25" t="s">
        <v>38</v>
      </c>
      <c r="D9" s="55" t="s">
        <v>61</v>
      </c>
    </row>
    <row r="10" spans="1:10" ht="8.25" customHeight="1" x14ac:dyDescent="0.2"/>
    <row r="11" spans="1:10" ht="15" x14ac:dyDescent="0.25">
      <c r="A11" s="95" t="s">
        <v>6</v>
      </c>
      <c r="B11" s="95"/>
      <c r="C11" s="95"/>
      <c r="D11" s="95"/>
      <c r="E11" s="95"/>
      <c r="F11" s="95"/>
      <c r="G11" s="95"/>
      <c r="H11" s="95"/>
      <c r="I11" s="95"/>
    </row>
    <row r="12" spans="1:10" s="29" customFormat="1" ht="44.25" customHeight="1" x14ac:dyDescent="0.25">
      <c r="A12" s="52" t="s">
        <v>47</v>
      </c>
      <c r="B12" s="52" t="s">
        <v>60</v>
      </c>
      <c r="C12" s="52" t="s">
        <v>48</v>
      </c>
      <c r="D12" s="53" t="s">
        <v>49</v>
      </c>
      <c r="E12" s="52" t="s">
        <v>50</v>
      </c>
      <c r="F12" s="52" t="s">
        <v>51</v>
      </c>
      <c r="G12" s="52" t="s">
        <v>3</v>
      </c>
      <c r="H12" s="52" t="s">
        <v>4</v>
      </c>
      <c r="I12" s="52" t="s">
        <v>52</v>
      </c>
    </row>
    <row r="13" spans="1:10" x14ac:dyDescent="0.2">
      <c r="A13" s="54"/>
      <c r="B13" s="64" t="s">
        <v>61</v>
      </c>
      <c r="C13" s="69" t="str">
        <f>IFERROR(IF(B13="Very Low",0.05,IF(B13="Low",0.1,IF(B13="Moderate",0.4,IF(B13="High",0.7,"")))),0)</f>
        <v/>
      </c>
      <c r="D13" s="58" t="s">
        <v>61</v>
      </c>
      <c r="E13" s="50" t="str">
        <f>IF(D13="Drip",0.81,IF(D13="Spray",0.75,IF(D13="Water Feature",1,IF(D13="Temporary Irrigation",0.2,""))))</f>
        <v/>
      </c>
      <c r="F13" s="51">
        <f t="shared" ref="F13:F20" si="0">IFERROR(C13/E13,0)</f>
        <v>0</v>
      </c>
      <c r="G13" s="56"/>
      <c r="H13" s="49">
        <f t="shared" ref="H13:H20" si="1">F13*G13</f>
        <v>0</v>
      </c>
      <c r="I13" s="49">
        <f>$D$8*0.62*H13</f>
        <v>0</v>
      </c>
    </row>
    <row r="14" spans="1:10" x14ac:dyDescent="0.2">
      <c r="A14" s="54"/>
      <c r="B14" s="64" t="s">
        <v>61</v>
      </c>
      <c r="C14" s="69" t="str">
        <f t="shared" ref="C14:C20" si="2">IFERROR(IF(B14="Very Low",0.05,IF(B14="Low",0.1,IF(B14="Moderate",0.4,IF(B14="High",0.7,"")))),0)</f>
        <v/>
      </c>
      <c r="D14" s="58" t="s">
        <v>61</v>
      </c>
      <c r="E14" s="50" t="str">
        <f t="shared" ref="E14:E20" si="3">IF(D14="Drip",0.81,IF(D14="Spray",0.75,IF(D14="Water Feature",1,IF(D14="Temporary Irrigation",0.2,""))))</f>
        <v/>
      </c>
      <c r="F14" s="51">
        <f t="shared" si="0"/>
        <v>0</v>
      </c>
      <c r="G14" s="56"/>
      <c r="H14" s="49">
        <f t="shared" si="1"/>
        <v>0</v>
      </c>
      <c r="I14" s="49">
        <f t="shared" ref="I14:I20" si="4">$D$8*0.62*H14</f>
        <v>0</v>
      </c>
    </row>
    <row r="15" spans="1:10" x14ac:dyDescent="0.2">
      <c r="A15" s="54"/>
      <c r="B15" s="64" t="s">
        <v>61</v>
      </c>
      <c r="C15" s="69" t="str">
        <f t="shared" si="2"/>
        <v/>
      </c>
      <c r="D15" s="58" t="s">
        <v>61</v>
      </c>
      <c r="E15" s="50" t="str">
        <f t="shared" si="3"/>
        <v/>
      </c>
      <c r="F15" s="51">
        <f>IFERROR(C15/E15,0)</f>
        <v>0</v>
      </c>
      <c r="G15" s="56"/>
      <c r="H15" s="49">
        <f t="shared" ref="H15:H18" si="5">F15*G15</f>
        <v>0</v>
      </c>
      <c r="I15" s="49">
        <f t="shared" si="4"/>
        <v>0</v>
      </c>
    </row>
    <row r="16" spans="1:10" x14ac:dyDescent="0.2">
      <c r="A16" s="54"/>
      <c r="B16" s="64" t="s">
        <v>61</v>
      </c>
      <c r="C16" s="69" t="str">
        <f t="shared" si="2"/>
        <v/>
      </c>
      <c r="D16" s="58" t="s">
        <v>61</v>
      </c>
      <c r="E16" s="50" t="str">
        <f t="shared" si="3"/>
        <v/>
      </c>
      <c r="F16" s="51">
        <f t="shared" si="0"/>
        <v>0</v>
      </c>
      <c r="G16" s="56"/>
      <c r="H16" s="49">
        <f t="shared" si="5"/>
        <v>0</v>
      </c>
      <c r="I16" s="49">
        <f t="shared" si="4"/>
        <v>0</v>
      </c>
    </row>
    <row r="17" spans="1:9" x14ac:dyDescent="0.2">
      <c r="A17" s="54"/>
      <c r="B17" s="64" t="s">
        <v>61</v>
      </c>
      <c r="C17" s="69" t="str">
        <f t="shared" si="2"/>
        <v/>
      </c>
      <c r="D17" s="58" t="s">
        <v>61</v>
      </c>
      <c r="E17" s="50" t="str">
        <f t="shared" si="3"/>
        <v/>
      </c>
      <c r="F17" s="51">
        <f t="shared" si="0"/>
        <v>0</v>
      </c>
      <c r="G17" s="56"/>
      <c r="H17" s="49">
        <f t="shared" si="5"/>
        <v>0</v>
      </c>
      <c r="I17" s="49">
        <f t="shared" si="4"/>
        <v>0</v>
      </c>
    </row>
    <row r="18" spans="1:9" x14ac:dyDescent="0.2">
      <c r="A18" s="54"/>
      <c r="B18" s="64" t="s">
        <v>61</v>
      </c>
      <c r="C18" s="69" t="str">
        <f t="shared" si="2"/>
        <v/>
      </c>
      <c r="D18" s="58" t="s">
        <v>61</v>
      </c>
      <c r="E18" s="50" t="str">
        <f t="shared" si="3"/>
        <v/>
      </c>
      <c r="F18" s="51">
        <f t="shared" si="0"/>
        <v>0</v>
      </c>
      <c r="G18" s="56"/>
      <c r="H18" s="49">
        <f t="shared" si="5"/>
        <v>0</v>
      </c>
      <c r="I18" s="49">
        <f t="shared" si="4"/>
        <v>0</v>
      </c>
    </row>
    <row r="19" spans="1:9" x14ac:dyDescent="0.2">
      <c r="A19" s="54"/>
      <c r="B19" s="64" t="s">
        <v>61</v>
      </c>
      <c r="C19" s="69" t="str">
        <f t="shared" si="2"/>
        <v/>
      </c>
      <c r="D19" s="58" t="s">
        <v>61</v>
      </c>
      <c r="E19" s="50" t="str">
        <f t="shared" si="3"/>
        <v/>
      </c>
      <c r="F19" s="51">
        <f t="shared" si="0"/>
        <v>0</v>
      </c>
      <c r="G19" s="56"/>
      <c r="H19" s="49">
        <f t="shared" si="1"/>
        <v>0</v>
      </c>
      <c r="I19" s="49">
        <f t="shared" si="4"/>
        <v>0</v>
      </c>
    </row>
    <row r="20" spans="1:9" x14ac:dyDescent="0.2">
      <c r="A20" s="54"/>
      <c r="B20" s="64" t="s">
        <v>61</v>
      </c>
      <c r="C20" s="69" t="str">
        <f t="shared" si="2"/>
        <v/>
      </c>
      <c r="D20" s="58" t="s">
        <v>61</v>
      </c>
      <c r="E20" s="50" t="str">
        <f t="shared" si="3"/>
        <v/>
      </c>
      <c r="F20" s="51">
        <f t="shared" si="0"/>
        <v>0</v>
      </c>
      <c r="G20" s="56"/>
      <c r="H20" s="49">
        <f t="shared" si="1"/>
        <v>0</v>
      </c>
      <c r="I20" s="49">
        <f t="shared" si="4"/>
        <v>0</v>
      </c>
    </row>
    <row r="21" spans="1:9" x14ac:dyDescent="0.2">
      <c r="A21" s="80" t="s">
        <v>14</v>
      </c>
      <c r="B21" s="81"/>
      <c r="C21" s="81"/>
      <c r="D21" s="81"/>
      <c r="E21" s="81"/>
      <c r="F21" s="82"/>
      <c r="G21" s="138">
        <f>SUM(G13:G20)</f>
        <v>0</v>
      </c>
      <c r="H21" s="49">
        <f>SUM(H13:H20)</f>
        <v>0</v>
      </c>
      <c r="I21" s="139">
        <f>SUM(I13:I20)</f>
        <v>0</v>
      </c>
    </row>
    <row r="22" spans="1:9" x14ac:dyDescent="0.2">
      <c r="A22" s="83" t="s">
        <v>15</v>
      </c>
      <c r="B22" s="83"/>
      <c r="C22" s="84"/>
      <c r="D22" s="84"/>
      <c r="E22" s="84"/>
      <c r="F22" s="84"/>
      <c r="G22" s="85" t="e">
        <f>H21/G21</f>
        <v>#DIV/0!</v>
      </c>
      <c r="H22" s="85"/>
      <c r="I22" s="33"/>
    </row>
    <row r="23" spans="1:9" ht="15" x14ac:dyDescent="0.25">
      <c r="A23" s="74" t="s">
        <v>29</v>
      </c>
      <c r="B23" s="74"/>
      <c r="C23" s="74"/>
      <c r="D23" s="74"/>
      <c r="E23" s="74"/>
      <c r="F23" s="74"/>
      <c r="G23" s="97" t="str">
        <f>IF(D9="Yes",IF(G22&lt;=0.55,"The Average ETAF complies","The Average ETAF does not comply")," ")</f>
        <v xml:space="preserve"> </v>
      </c>
      <c r="H23" s="97"/>
      <c r="I23" s="97"/>
    </row>
    <row r="24" spans="1:9" ht="15" x14ac:dyDescent="0.25">
      <c r="A24" s="94" t="s">
        <v>30</v>
      </c>
      <c r="B24" s="94"/>
      <c r="C24" s="94"/>
      <c r="D24" s="94"/>
      <c r="E24" s="94"/>
      <c r="F24" s="94"/>
      <c r="G24" s="98" t="str">
        <f>IF(D9="No",IF(G22&lt;=0.45,"The Average ETAF complies","The Average ETAF does not comply"),"")</f>
        <v/>
      </c>
      <c r="H24" s="99"/>
      <c r="I24" s="99"/>
    </row>
    <row r="25" spans="1:9" x14ac:dyDescent="0.2">
      <c r="A25" s="76" t="s">
        <v>17</v>
      </c>
      <c r="B25" s="76"/>
      <c r="C25" s="77"/>
      <c r="D25" s="77"/>
      <c r="E25" s="77"/>
      <c r="F25" s="77"/>
      <c r="G25" s="77"/>
      <c r="H25" s="77"/>
      <c r="I25" s="77"/>
    </row>
    <row r="26" spans="1:9" x14ac:dyDescent="0.2">
      <c r="A26" s="34"/>
      <c r="B26" s="59"/>
      <c r="C26" s="35"/>
      <c r="D26" s="35"/>
      <c r="E26" s="35"/>
      <c r="F26" s="35"/>
      <c r="G26" s="36"/>
      <c r="H26" s="36"/>
      <c r="I26" s="37"/>
    </row>
    <row r="27" spans="1:9" ht="30" customHeight="1" x14ac:dyDescent="0.2">
      <c r="A27" s="78" t="s">
        <v>69</v>
      </c>
      <c r="B27" s="78"/>
      <c r="C27" s="79"/>
      <c r="D27" s="79"/>
      <c r="E27" s="79"/>
      <c r="F27" s="79"/>
      <c r="G27" s="79"/>
      <c r="H27" s="79"/>
      <c r="I27" s="79"/>
    </row>
    <row r="28" spans="1:9" ht="48.75" customHeight="1" x14ac:dyDescent="0.25">
      <c r="A28" s="52" t="s">
        <v>47</v>
      </c>
      <c r="B28" s="52" t="s">
        <v>60</v>
      </c>
      <c r="C28" s="52" t="s">
        <v>48</v>
      </c>
      <c r="D28" s="53" t="s">
        <v>49</v>
      </c>
      <c r="E28" s="52" t="s">
        <v>50</v>
      </c>
      <c r="F28" s="52" t="s">
        <v>51</v>
      </c>
      <c r="G28" s="52" t="s">
        <v>3</v>
      </c>
      <c r="H28" s="52" t="s">
        <v>4</v>
      </c>
      <c r="I28" s="52" t="s">
        <v>52</v>
      </c>
    </row>
    <row r="29" spans="1:9" x14ac:dyDescent="0.2">
      <c r="A29" s="57"/>
      <c r="B29" s="65"/>
      <c r="C29" s="38"/>
      <c r="D29" s="38"/>
      <c r="E29" s="38"/>
      <c r="F29" s="31">
        <v>1</v>
      </c>
      <c r="G29" s="57"/>
      <c r="H29" s="30">
        <f>F29*G29</f>
        <v>0</v>
      </c>
      <c r="I29" s="32">
        <f t="shared" ref="I29:I37" si="6">$D$8*0.62*H29</f>
        <v>0</v>
      </c>
    </row>
    <row r="30" spans="1:9" x14ac:dyDescent="0.2">
      <c r="A30" s="57"/>
      <c r="B30" s="65"/>
      <c r="C30" s="38"/>
      <c r="D30" s="38"/>
      <c r="E30" s="38"/>
      <c r="F30" s="31">
        <v>1</v>
      </c>
      <c r="G30" s="57"/>
      <c r="H30" s="30">
        <f t="shared" ref="H30:H34" si="7">F30*G30</f>
        <v>0</v>
      </c>
      <c r="I30" s="32">
        <f t="shared" si="6"/>
        <v>0</v>
      </c>
    </row>
    <row r="31" spans="1:9" x14ac:dyDescent="0.2">
      <c r="A31" s="57"/>
      <c r="B31" s="65"/>
      <c r="C31" s="38"/>
      <c r="D31" s="38"/>
      <c r="E31" s="38"/>
      <c r="F31" s="31">
        <v>1</v>
      </c>
      <c r="G31" s="57"/>
      <c r="H31" s="30">
        <f t="shared" si="7"/>
        <v>0</v>
      </c>
      <c r="I31" s="32">
        <f t="shared" si="6"/>
        <v>0</v>
      </c>
    </row>
    <row r="32" spans="1:9" x14ac:dyDescent="0.2">
      <c r="A32" s="57"/>
      <c r="B32" s="65"/>
      <c r="C32" s="38"/>
      <c r="D32" s="38"/>
      <c r="E32" s="38"/>
      <c r="F32" s="31">
        <v>1</v>
      </c>
      <c r="G32" s="57"/>
      <c r="H32" s="30">
        <f t="shared" si="7"/>
        <v>0</v>
      </c>
      <c r="I32" s="32">
        <f t="shared" si="6"/>
        <v>0</v>
      </c>
    </row>
    <row r="33" spans="1:13" x14ac:dyDescent="0.2">
      <c r="A33" s="57"/>
      <c r="B33" s="65"/>
      <c r="C33" s="38"/>
      <c r="D33" s="38"/>
      <c r="E33" s="38"/>
      <c r="F33" s="31">
        <v>1</v>
      </c>
      <c r="G33" s="57"/>
      <c r="H33" s="30">
        <f t="shared" si="7"/>
        <v>0</v>
      </c>
      <c r="I33" s="32">
        <f t="shared" si="6"/>
        <v>0</v>
      </c>
    </row>
    <row r="34" spans="1:13" x14ac:dyDescent="0.2">
      <c r="A34" s="57"/>
      <c r="B34" s="65"/>
      <c r="C34" s="38"/>
      <c r="D34" s="38"/>
      <c r="E34" s="38"/>
      <c r="F34" s="31">
        <v>1</v>
      </c>
      <c r="G34" s="57"/>
      <c r="H34" s="30">
        <f t="shared" si="7"/>
        <v>0</v>
      </c>
      <c r="I34" s="32">
        <f t="shared" si="6"/>
        <v>0</v>
      </c>
    </row>
    <row r="35" spans="1:13" x14ac:dyDescent="0.2">
      <c r="A35" s="57"/>
      <c r="B35" s="65"/>
      <c r="C35" s="38"/>
      <c r="D35" s="38"/>
      <c r="E35" s="38"/>
      <c r="F35" s="31">
        <v>1</v>
      </c>
      <c r="G35" s="57"/>
      <c r="H35" s="30">
        <f t="shared" ref="H35:H36" si="8">F35*G35</f>
        <v>0</v>
      </c>
      <c r="I35" s="32">
        <f t="shared" si="6"/>
        <v>0</v>
      </c>
    </row>
    <row r="36" spans="1:13" x14ac:dyDescent="0.2">
      <c r="A36" s="57"/>
      <c r="B36" s="65"/>
      <c r="C36" s="38"/>
      <c r="D36" s="38"/>
      <c r="E36" s="38"/>
      <c r="F36" s="31">
        <v>1</v>
      </c>
      <c r="G36" s="57"/>
      <c r="H36" s="30">
        <f t="shared" si="8"/>
        <v>0</v>
      </c>
      <c r="I36" s="32">
        <f t="shared" si="6"/>
        <v>0</v>
      </c>
    </row>
    <row r="37" spans="1:13" x14ac:dyDescent="0.2">
      <c r="A37" s="80" t="s">
        <v>14</v>
      </c>
      <c r="B37" s="81"/>
      <c r="C37" s="81"/>
      <c r="D37" s="81"/>
      <c r="E37" s="81"/>
      <c r="F37" s="82"/>
      <c r="G37" s="30">
        <f>SUM(G29:G36)</f>
        <v>0</v>
      </c>
      <c r="H37" s="30">
        <f>SUM(H29:H36)</f>
        <v>0</v>
      </c>
      <c r="I37" s="138">
        <f t="shared" si="6"/>
        <v>0</v>
      </c>
    </row>
    <row r="38" spans="1:13" x14ac:dyDescent="0.2">
      <c r="A38" s="136"/>
      <c r="B38" s="136"/>
      <c r="C38" s="136"/>
      <c r="D38" s="136"/>
      <c r="E38" s="136"/>
      <c r="F38" s="136"/>
      <c r="G38" s="137"/>
      <c r="H38" s="137"/>
      <c r="I38" s="140"/>
    </row>
    <row r="39" spans="1:13" ht="15" x14ac:dyDescent="0.25">
      <c r="A39" s="71" t="s">
        <v>16</v>
      </c>
      <c r="B39" s="72"/>
      <c r="C39" s="72"/>
      <c r="D39" s="72"/>
      <c r="E39" s="72"/>
      <c r="F39" s="72"/>
      <c r="G39" s="72"/>
      <c r="H39" s="73"/>
      <c r="I39" s="32" t="e">
        <f>(D8)*(0.62)*(G22)*(G21)</f>
        <v>#DIV/0!</v>
      </c>
      <c r="M39" s="135"/>
    </row>
    <row r="40" spans="1:13" ht="17.25" x14ac:dyDescent="0.25">
      <c r="A40" s="71" t="s">
        <v>41</v>
      </c>
      <c r="B40" s="72"/>
      <c r="C40" s="72"/>
      <c r="D40" s="72"/>
      <c r="E40" s="72"/>
      <c r="F40" s="72"/>
      <c r="G40" s="72"/>
      <c r="H40" s="73"/>
      <c r="I40" s="32">
        <f>(D8)*(0.62)*(((0.55)*(G21))+((1-0.55)*(G37)))</f>
        <v>0</v>
      </c>
    </row>
    <row r="41" spans="1:13" ht="17.25" x14ac:dyDescent="0.25">
      <c r="A41" s="75" t="s">
        <v>42</v>
      </c>
      <c r="B41" s="75"/>
      <c r="C41" s="75"/>
      <c r="D41" s="75"/>
      <c r="E41" s="75"/>
      <c r="F41" s="75"/>
      <c r="G41" s="75"/>
      <c r="H41" s="75"/>
      <c r="I41" s="32">
        <f>(D8)*(0.62)*(((0.45)*(G21))+((1-0.45)*(G37)))</f>
        <v>0</v>
      </c>
    </row>
    <row r="43" spans="1:13" x14ac:dyDescent="0.2">
      <c r="A43" s="87" t="s">
        <v>27</v>
      </c>
      <c r="B43" s="87"/>
      <c r="C43" s="88"/>
      <c r="D43" s="88"/>
      <c r="E43" s="88"/>
      <c r="F43" s="88"/>
      <c r="G43" s="88"/>
      <c r="H43" s="89"/>
      <c r="I43" s="89"/>
    </row>
    <row r="44" spans="1:13" ht="15" x14ac:dyDescent="0.25">
      <c r="A44" s="39"/>
      <c r="B44" s="60"/>
      <c r="C44" s="40"/>
      <c r="D44" s="40"/>
      <c r="E44" s="40"/>
      <c r="F44" s="40" t="s">
        <v>29</v>
      </c>
      <c r="G44" s="90" t="str">
        <f>IF(D9="Yes",IF(I40&gt;I39,"The ETWU complies with the MAWA","The ETWU does not comply with the MAWA")," ")</f>
        <v xml:space="preserve"> </v>
      </c>
      <c r="H44" s="90"/>
      <c r="I44" s="90"/>
    </row>
    <row r="45" spans="1:13" ht="15" x14ac:dyDescent="0.25">
      <c r="A45" s="39"/>
      <c r="B45" s="60"/>
      <c r="C45" s="40"/>
      <c r="D45" s="40"/>
      <c r="E45" s="40"/>
      <c r="F45" s="40" t="s">
        <v>28</v>
      </c>
      <c r="G45" s="90" t="str">
        <f>IF(D9="No",IF(I41&gt;I39,"The ETWU complies with the MAWA","The ETWU does not comply with the MAWA")," ")</f>
        <v xml:space="preserve"> </v>
      </c>
      <c r="H45" s="90"/>
      <c r="I45" s="90"/>
    </row>
    <row r="46" spans="1:13" ht="15" x14ac:dyDescent="0.25">
      <c r="A46" s="39"/>
      <c r="B46" s="60"/>
      <c r="C46" s="40"/>
      <c r="D46" s="40"/>
      <c r="E46" s="40"/>
      <c r="F46" s="40"/>
      <c r="G46" s="41"/>
      <c r="H46" s="42"/>
      <c r="I46" s="42"/>
    </row>
    <row r="47" spans="1:13" ht="16.5" x14ac:dyDescent="0.2">
      <c r="A47" s="25" t="s">
        <v>43</v>
      </c>
    </row>
    <row r="48" spans="1:13" ht="102.75" customHeight="1" x14ac:dyDescent="0.2">
      <c r="A48" s="86" t="s">
        <v>55</v>
      </c>
      <c r="B48" s="86"/>
      <c r="C48" s="86"/>
      <c r="D48" s="86"/>
      <c r="E48" s="86"/>
      <c r="F48" s="86"/>
      <c r="G48" s="86"/>
      <c r="H48" s="86"/>
      <c r="I48" s="86"/>
    </row>
    <row r="49" spans="1:9" ht="16.5" x14ac:dyDescent="0.2">
      <c r="A49" s="25" t="s">
        <v>44</v>
      </c>
    </row>
    <row r="50" spans="1:9" ht="16.5" x14ac:dyDescent="0.2">
      <c r="A50" s="25" t="s">
        <v>45</v>
      </c>
    </row>
    <row r="51" spans="1:9" ht="42" customHeight="1" x14ac:dyDescent="0.2">
      <c r="A51" s="86" t="s">
        <v>53</v>
      </c>
      <c r="B51" s="86"/>
      <c r="C51" s="86"/>
      <c r="D51" s="86"/>
      <c r="E51" s="86"/>
      <c r="F51" s="86"/>
      <c r="G51" s="86"/>
      <c r="H51" s="86"/>
      <c r="I51" s="86"/>
    </row>
    <row r="52" spans="1:9" ht="27" customHeight="1" x14ac:dyDescent="0.2">
      <c r="A52" s="86" t="s">
        <v>54</v>
      </c>
      <c r="B52" s="86"/>
      <c r="C52" s="86"/>
      <c r="D52" s="86"/>
      <c r="E52" s="86"/>
      <c r="F52" s="86"/>
      <c r="G52" s="86"/>
      <c r="H52" s="86"/>
      <c r="I52" s="86"/>
    </row>
    <row r="53" spans="1:9" ht="21.75" customHeight="1" x14ac:dyDescent="0.2">
      <c r="A53" s="25" t="s">
        <v>46</v>
      </c>
    </row>
    <row r="55" spans="1:9" x14ac:dyDescent="0.2">
      <c r="A55" s="25">
        <v>0.62</v>
      </c>
      <c r="C55" s="25" t="s">
        <v>8</v>
      </c>
    </row>
    <row r="56" spans="1:9" x14ac:dyDescent="0.2">
      <c r="A56" s="40" t="s">
        <v>0</v>
      </c>
      <c r="B56" s="61"/>
      <c r="C56" s="25" t="s">
        <v>9</v>
      </c>
    </row>
    <row r="57" spans="1:9" x14ac:dyDescent="0.2">
      <c r="A57" s="40" t="s">
        <v>10</v>
      </c>
      <c r="B57" s="61"/>
      <c r="C57" s="25" t="s">
        <v>11</v>
      </c>
    </row>
    <row r="58" spans="1:9" x14ac:dyDescent="0.2">
      <c r="A58" s="43" t="s">
        <v>12</v>
      </c>
      <c r="B58" s="43"/>
      <c r="C58" s="86" t="s">
        <v>18</v>
      </c>
      <c r="D58" s="86"/>
      <c r="E58" s="86"/>
      <c r="F58" s="86"/>
      <c r="G58" s="86"/>
      <c r="H58" s="86"/>
      <c r="I58" s="86"/>
    </row>
  </sheetData>
  <sheetProtection algorithmName="SHA-512" hashValue="9Mb/9B6wgtiuFDFPt7UKvKyIpF/SHR8m6BSSau+PxjYC3QO9LVfVSGlZ3sJcCfuhzbFwnAuqbcHT0cN2HMEwRg==" saltValue="lwYJBiKMKI/ALyLD3I27eg==" spinCount="100000" sheet="1" objects="1" scenarios="1" selectLockedCells="1"/>
  <protectedRanges>
    <protectedRange sqref="G29:G36" name="Range4"/>
    <protectedRange sqref="A29:B36" name="Range3"/>
    <protectedRange sqref="G13:G20" name="Range2"/>
    <protectedRange sqref="A13:E20" name="Range1"/>
  </protectedRanges>
  <mergeCells count="28">
    <mergeCell ref="A1:I1"/>
    <mergeCell ref="A2:I2"/>
    <mergeCell ref="A24:F24"/>
    <mergeCell ref="A11:I11"/>
    <mergeCell ref="A5:I5"/>
    <mergeCell ref="G22:H22"/>
    <mergeCell ref="G23:I23"/>
    <mergeCell ref="G24:I24"/>
    <mergeCell ref="A21:F21"/>
    <mergeCell ref="A22:F22"/>
    <mergeCell ref="A3:I3"/>
    <mergeCell ref="A7:B7"/>
    <mergeCell ref="C7:D7"/>
    <mergeCell ref="B6:D6"/>
    <mergeCell ref="C58:I58"/>
    <mergeCell ref="A43:I43"/>
    <mergeCell ref="G44:I44"/>
    <mergeCell ref="G45:I45"/>
    <mergeCell ref="A48:I48"/>
    <mergeCell ref="A52:I52"/>
    <mergeCell ref="A51:I51"/>
    <mergeCell ref="A39:H39"/>
    <mergeCell ref="A40:H40"/>
    <mergeCell ref="A23:F23"/>
    <mergeCell ref="A41:H41"/>
    <mergeCell ref="A25:I25"/>
    <mergeCell ref="A27:I27"/>
    <mergeCell ref="A37:F37"/>
  </mergeCells>
  <conditionalFormatting sqref="H46:I46">
    <cfRule type="cellIs" dxfId="19" priority="11" operator="equal">
      <formula>"The ETWU does not comply with the MAWA"</formula>
    </cfRule>
  </conditionalFormatting>
  <conditionalFormatting sqref="G23">
    <cfRule type="cellIs" dxfId="18" priority="10" operator="equal">
      <formula>"The Average ETAF does not comply"</formula>
    </cfRule>
  </conditionalFormatting>
  <conditionalFormatting sqref="G24">
    <cfRule type="cellIs" dxfId="17" priority="9" operator="equal">
      <formula>"The Average ETAF$18:$18 does not comply"</formula>
    </cfRule>
  </conditionalFormatting>
  <conditionalFormatting sqref="G24:I24">
    <cfRule type="cellIs" dxfId="16" priority="6" operator="equal">
      <formula>"The Average ETAF complies"</formula>
    </cfRule>
    <cfRule type="cellIs" dxfId="15" priority="8" operator="equal">
      <formula>"The Average ETAF does not comply"</formula>
    </cfRule>
  </conditionalFormatting>
  <conditionalFormatting sqref="G23:I23">
    <cfRule type="cellIs" dxfId="14" priority="7" operator="equal">
      <formula>"The Average ETAF complies"</formula>
    </cfRule>
  </conditionalFormatting>
  <conditionalFormatting sqref="G44">
    <cfRule type="cellIs" dxfId="13" priority="5" operator="equal">
      <formula>"The ETWU Does not comply with the MAWA"</formula>
    </cfRule>
  </conditionalFormatting>
  <conditionalFormatting sqref="G45">
    <cfRule type="cellIs" dxfId="12" priority="4" operator="equal">
      <formula>"The ETWU does not comply with the MAWA"</formula>
    </cfRule>
  </conditionalFormatting>
  <conditionalFormatting sqref="G44:I44">
    <cfRule type="cellIs" dxfId="11" priority="3" operator="equal">
      <formula>"The Average ETAF complies"</formula>
    </cfRule>
  </conditionalFormatting>
  <conditionalFormatting sqref="G44:I44">
    <cfRule type="cellIs" dxfId="10" priority="2" operator="equal">
      <formula>"The ETWU complies with the MAWA"</formula>
    </cfRule>
  </conditionalFormatting>
  <conditionalFormatting sqref="G45:I45">
    <cfRule type="cellIs" dxfId="9" priority="1" operator="equal">
      <formula>"The ETWU complies with the MAWA"</formula>
    </cfRule>
  </conditionalFormatting>
  <pageMargins left="0.7" right="0.7" top="0.75" bottom="0.75" header="0.3" footer="0.3"/>
  <pageSetup scale="68" orientation="portrait" r:id="rId1"/>
  <extLst>
    <ext xmlns:x14="http://schemas.microsoft.com/office/spreadsheetml/2009/9/main" uri="{CCE6A557-97BC-4b89-ADB6-D9C93CAAB3DF}">
      <x14:dataValidations xmlns:xm="http://schemas.microsoft.com/office/excel/2006/main" count="3">
        <x14:dataValidation type="list" showInputMessage="1" showErrorMessage="1">
          <x14:formula1>
            <xm:f>Sheet1!$A$17:$A$19</xm:f>
          </x14:formula1>
          <xm:sqref>D9</xm:sqref>
        </x14:dataValidation>
        <x14:dataValidation type="list" allowBlank="1" showInputMessage="1" showErrorMessage="1">
          <x14:formula1>
            <xm:f>Sheet1!$A$1:$A$5</xm:f>
          </x14:formula1>
          <xm:sqref>B13:B20</xm:sqref>
        </x14:dataValidation>
        <x14:dataValidation type="list" allowBlank="1" showInputMessage="1" showErrorMessage="1">
          <x14:formula1>
            <xm:f>Sheet1!$A$10:$A$14</xm:f>
          </x14:formula1>
          <xm:sqref>D13:D20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zoomScale="85" zoomScaleNormal="85" zoomScalePageLayoutView="55" workbookViewId="0">
      <selection activeCell="D23" sqref="D23"/>
    </sheetView>
  </sheetViews>
  <sheetFormatPr defaultRowHeight="15" x14ac:dyDescent="0.25"/>
  <cols>
    <col min="1" max="2" width="22.42578125" style="2" customWidth="1"/>
    <col min="3" max="3" width="12.5703125" style="2" customWidth="1"/>
    <col min="4" max="4" width="17.7109375" style="2" customWidth="1"/>
    <col min="5" max="5" width="18.5703125" style="2" bestFit="1" customWidth="1"/>
    <col min="6" max="6" width="8.42578125" style="2" customWidth="1"/>
    <col min="7" max="7" width="15.5703125" style="2" bestFit="1" customWidth="1"/>
    <col min="8" max="8" width="13.140625" style="2" bestFit="1" customWidth="1"/>
    <col min="9" max="9" width="15.7109375" style="2" customWidth="1"/>
    <col min="10" max="10" width="2.42578125" style="2" customWidth="1"/>
    <col min="11" max="16384" width="9.140625" style="2"/>
  </cols>
  <sheetData>
    <row r="1" spans="1:10" ht="30" x14ac:dyDescent="0.4">
      <c r="A1" s="108" t="s">
        <v>36</v>
      </c>
      <c r="B1" s="108"/>
      <c r="C1" s="108"/>
      <c r="D1" s="108"/>
      <c r="E1" s="108"/>
      <c r="F1" s="108"/>
      <c r="G1" s="108"/>
      <c r="H1" s="108"/>
      <c r="I1" s="108"/>
      <c r="J1" s="16"/>
    </row>
    <row r="2" spans="1:10" x14ac:dyDescent="0.25">
      <c r="A2" s="109" t="s">
        <v>1</v>
      </c>
      <c r="B2" s="109"/>
      <c r="C2" s="109"/>
      <c r="D2" s="109"/>
      <c r="E2" s="109"/>
      <c r="F2" s="109"/>
      <c r="G2" s="109"/>
      <c r="H2" s="109"/>
      <c r="I2" s="109"/>
      <c r="J2" s="48"/>
    </row>
    <row r="3" spans="1:10" x14ac:dyDescent="0.25">
      <c r="A3" s="48"/>
      <c r="B3" s="63"/>
      <c r="C3" s="48"/>
      <c r="D3" s="48"/>
      <c r="E3" s="48"/>
      <c r="F3" s="48"/>
      <c r="G3" s="48"/>
      <c r="H3" s="48"/>
      <c r="I3" s="48"/>
      <c r="J3" s="48"/>
    </row>
    <row r="4" spans="1:10" ht="79.5" customHeight="1" x14ac:dyDescent="0.25">
      <c r="A4" s="120" t="s">
        <v>37</v>
      </c>
      <c r="B4" s="120"/>
      <c r="C4" s="121"/>
      <c r="D4" s="121"/>
      <c r="E4" s="121"/>
      <c r="F4" s="121"/>
      <c r="G4" s="121"/>
      <c r="H4" s="121"/>
      <c r="I4" s="121"/>
    </row>
    <row r="6" spans="1:10" x14ac:dyDescent="0.25">
      <c r="A6" s="2" t="s">
        <v>2</v>
      </c>
      <c r="D6" s="21">
        <v>32.1</v>
      </c>
    </row>
    <row r="7" spans="1:10" x14ac:dyDescent="0.25">
      <c r="A7" s="2" t="s">
        <v>38</v>
      </c>
      <c r="D7" s="22" t="s">
        <v>40</v>
      </c>
    </row>
    <row r="8" spans="1:10" x14ac:dyDescent="0.25">
      <c r="D8" s="23"/>
    </row>
    <row r="9" spans="1:10" x14ac:dyDescent="0.25">
      <c r="A9" s="110" t="s">
        <v>6</v>
      </c>
      <c r="B9" s="110"/>
      <c r="C9" s="111"/>
      <c r="D9" s="111"/>
      <c r="E9" s="111"/>
      <c r="F9" s="111"/>
      <c r="G9" s="111"/>
      <c r="H9" s="111"/>
      <c r="I9" s="111"/>
    </row>
    <row r="10" spans="1:10" s="3" customFormat="1" ht="48" x14ac:dyDescent="0.25">
      <c r="A10" s="6" t="s">
        <v>5</v>
      </c>
      <c r="B10" s="52" t="s">
        <v>60</v>
      </c>
      <c r="C10" s="6" t="s">
        <v>24</v>
      </c>
      <c r="D10" s="7" t="s">
        <v>25</v>
      </c>
      <c r="E10" s="6" t="s">
        <v>26</v>
      </c>
      <c r="F10" s="6" t="s">
        <v>32</v>
      </c>
      <c r="G10" s="6" t="s">
        <v>3</v>
      </c>
      <c r="H10" s="6" t="s">
        <v>4</v>
      </c>
      <c r="I10" s="6" t="s">
        <v>33</v>
      </c>
    </row>
    <row r="11" spans="1:10" x14ac:dyDescent="0.25">
      <c r="A11" s="5" t="s">
        <v>19</v>
      </c>
      <c r="B11" s="66" t="s">
        <v>59</v>
      </c>
      <c r="C11" s="68">
        <f>IFERROR(IF(B11="Very Low",0.1,IF(B11="Low",0.2,IF(B11="Moderate",0.5,IF(B11="High",0.8,"")))),0)</f>
        <v>0.8</v>
      </c>
      <c r="D11" s="4" t="s">
        <v>23</v>
      </c>
      <c r="E11" s="4">
        <v>0.75</v>
      </c>
      <c r="F11" s="51">
        <f t="shared" ref="F11:F14" si="0">IFERROR(C11/E11,0)</f>
        <v>1.0666666666666667</v>
      </c>
      <c r="G11" s="17">
        <v>700</v>
      </c>
      <c r="H11" s="17">
        <f t="shared" ref="H11:H14" si="1">F11*G11</f>
        <v>746.66666666666663</v>
      </c>
      <c r="I11" s="17">
        <f>D6*0.62*H11</f>
        <v>14860.16</v>
      </c>
    </row>
    <row r="12" spans="1:10" x14ac:dyDescent="0.25">
      <c r="A12" s="5" t="s">
        <v>20</v>
      </c>
      <c r="B12" s="66" t="s">
        <v>56</v>
      </c>
      <c r="C12" s="68">
        <f t="shared" ref="C12:C14" si="2">IFERROR(IF(B12="Very Low",0.1,IF(B12="Low",0.2,IF(B12="Moderate",0.5,IF(B12="High",0.8,"")))),0)</f>
        <v>0.2</v>
      </c>
      <c r="D12" s="4" t="s">
        <v>7</v>
      </c>
      <c r="E12" s="4">
        <v>0.81</v>
      </c>
      <c r="F12" s="51">
        <f t="shared" si="0"/>
        <v>0.24691358024691357</v>
      </c>
      <c r="G12" s="17">
        <v>300</v>
      </c>
      <c r="H12" s="17">
        <f t="shared" si="1"/>
        <v>74.074074074074076</v>
      </c>
      <c r="I12" s="17">
        <f>D6*0.62*H12</f>
        <v>1474.2222222222224</v>
      </c>
    </row>
    <row r="13" spans="1:10" x14ac:dyDescent="0.25">
      <c r="A13" s="5" t="s">
        <v>21</v>
      </c>
      <c r="B13" s="66" t="s">
        <v>58</v>
      </c>
      <c r="C13" s="68">
        <f t="shared" si="2"/>
        <v>0.5</v>
      </c>
      <c r="D13" s="4" t="s">
        <v>7</v>
      </c>
      <c r="E13" s="4">
        <v>0.81</v>
      </c>
      <c r="F13" s="51">
        <f>IFERROR(C13/E13,0)</f>
        <v>0.61728395061728392</v>
      </c>
      <c r="G13" s="17">
        <v>3300</v>
      </c>
      <c r="H13" s="17">
        <f t="shared" si="1"/>
        <v>2037.037037037037</v>
      </c>
      <c r="I13" s="17">
        <f>D6*0.62*H13</f>
        <v>40541.111111111109</v>
      </c>
    </row>
    <row r="14" spans="1:10" x14ac:dyDescent="0.25">
      <c r="A14" s="5" t="s">
        <v>22</v>
      </c>
      <c r="B14" s="66" t="s">
        <v>59</v>
      </c>
      <c r="C14" s="68">
        <f t="shared" si="2"/>
        <v>0.8</v>
      </c>
      <c r="D14" s="4" t="s">
        <v>63</v>
      </c>
      <c r="E14" s="4">
        <v>1</v>
      </c>
      <c r="F14" s="51">
        <f t="shared" si="0"/>
        <v>0.8</v>
      </c>
      <c r="G14" s="17">
        <v>400</v>
      </c>
      <c r="H14" s="17">
        <f t="shared" si="1"/>
        <v>320</v>
      </c>
      <c r="I14" s="17">
        <f>D6*0.62*H14</f>
        <v>6368.64</v>
      </c>
    </row>
    <row r="15" spans="1:10" x14ac:dyDescent="0.25">
      <c r="A15" s="112" t="s">
        <v>14</v>
      </c>
      <c r="B15" s="113"/>
      <c r="C15" s="114"/>
      <c r="D15" s="114"/>
      <c r="E15" s="114"/>
      <c r="F15" s="115"/>
      <c r="G15" s="17">
        <f>SUM(G11:G14)</f>
        <v>4700</v>
      </c>
      <c r="H15" s="17">
        <f>SUM(H11:H14)</f>
        <v>3177.7777777777774</v>
      </c>
      <c r="I15" s="9"/>
    </row>
    <row r="16" spans="1:10" x14ac:dyDescent="0.25">
      <c r="A16" s="116" t="s">
        <v>15</v>
      </c>
      <c r="B16" s="116"/>
      <c r="C16" s="117"/>
      <c r="D16" s="117"/>
      <c r="E16" s="117"/>
      <c r="F16" s="117"/>
      <c r="G16" s="118">
        <f>H15/G15</f>
        <v>0.67612293144208024</v>
      </c>
      <c r="H16" s="119"/>
      <c r="I16" s="9"/>
    </row>
    <row r="17" spans="1:9" x14ac:dyDescent="0.25">
      <c r="A17" s="134" t="s">
        <v>29</v>
      </c>
      <c r="B17" s="134"/>
      <c r="C17" s="134"/>
      <c r="D17" s="134"/>
      <c r="E17" s="134"/>
      <c r="F17" s="134"/>
      <c r="G17" s="102" t="str">
        <f>IF(D7="Yes",IF(G16&lt;=0.55,"The Average ETAF complies","The Average ETAF does not comply")," ")</f>
        <v xml:space="preserve"> </v>
      </c>
      <c r="H17" s="102"/>
      <c r="I17" s="102"/>
    </row>
    <row r="18" spans="1:9" x14ac:dyDescent="0.25">
      <c r="A18" s="103" t="s">
        <v>30</v>
      </c>
      <c r="B18" s="103"/>
      <c r="C18" s="103"/>
      <c r="D18" s="103"/>
      <c r="E18" s="103"/>
      <c r="F18" s="103"/>
      <c r="G18" s="104" t="str">
        <f>IF(D7="No",IF(G16&lt;=0.45,"The Average ETAF complies","The Average ETAF does not comply"),"")</f>
        <v>The Average ETAF does not comply</v>
      </c>
      <c r="H18" s="105"/>
      <c r="I18" s="105"/>
    </row>
    <row r="19" spans="1:9" x14ac:dyDescent="0.25">
      <c r="A19" s="106" t="s">
        <v>17</v>
      </c>
      <c r="B19" s="106"/>
      <c r="C19" s="107"/>
      <c r="D19" s="107"/>
      <c r="E19" s="107"/>
      <c r="F19" s="107"/>
      <c r="G19" s="107"/>
      <c r="H19" s="107"/>
      <c r="I19" s="107"/>
    </row>
    <row r="20" spans="1:9" x14ac:dyDescent="0.25">
      <c r="A20" s="15"/>
      <c r="B20" s="15"/>
      <c r="C20" s="11"/>
      <c r="D20" s="11"/>
      <c r="E20" s="11"/>
      <c r="F20" s="11"/>
      <c r="G20" s="12"/>
      <c r="H20" s="13"/>
      <c r="I20" s="14"/>
    </row>
    <row r="21" spans="1:9" x14ac:dyDescent="0.25">
      <c r="A21" s="8"/>
      <c r="B21" s="8"/>
      <c r="C21" s="8"/>
      <c r="D21" s="8"/>
      <c r="E21" s="8"/>
      <c r="F21" s="8"/>
      <c r="G21" s="8"/>
      <c r="H21" s="8"/>
      <c r="I21" s="8"/>
    </row>
    <row r="22" spans="1:9" x14ac:dyDescent="0.25">
      <c r="A22" s="133" t="s">
        <v>13</v>
      </c>
      <c r="B22" s="133"/>
      <c r="C22" s="111"/>
      <c r="D22" s="111"/>
      <c r="E22" s="111"/>
      <c r="F22" s="111"/>
      <c r="G22" s="111"/>
      <c r="H22" s="111"/>
      <c r="I22" s="111"/>
    </row>
    <row r="23" spans="1:9" ht="48" x14ac:dyDescent="0.25">
      <c r="A23" s="6" t="s">
        <v>5</v>
      </c>
      <c r="B23" s="52" t="s">
        <v>60</v>
      </c>
      <c r="C23" s="6" t="s">
        <v>24</v>
      </c>
      <c r="D23" s="7" t="s">
        <v>25</v>
      </c>
      <c r="E23" s="6" t="s">
        <v>26</v>
      </c>
      <c r="F23" s="6" t="s">
        <v>32</v>
      </c>
      <c r="G23" s="6" t="s">
        <v>3</v>
      </c>
      <c r="H23" s="6" t="s">
        <v>4</v>
      </c>
      <c r="I23" s="6" t="s">
        <v>33</v>
      </c>
    </row>
    <row r="24" spans="1:9" x14ac:dyDescent="0.25">
      <c r="A24" s="5"/>
      <c r="B24" s="67"/>
      <c r="C24" s="10"/>
      <c r="D24" s="10"/>
      <c r="E24" s="10"/>
      <c r="F24" s="4">
        <v>1</v>
      </c>
      <c r="G24" s="5"/>
      <c r="H24" s="5">
        <f>F24*G24</f>
        <v>0</v>
      </c>
      <c r="I24" s="5">
        <f t="shared" ref="I24:I30" si="3">$D$6*0.62*H24</f>
        <v>0</v>
      </c>
    </row>
    <row r="25" spans="1:9" x14ac:dyDescent="0.25">
      <c r="A25" s="5"/>
      <c r="B25" s="67"/>
      <c r="C25" s="10"/>
      <c r="D25" s="10"/>
      <c r="E25" s="10"/>
      <c r="F25" s="4">
        <v>1</v>
      </c>
      <c r="G25" s="5"/>
      <c r="H25" s="5">
        <f t="shared" ref="H25:H29" si="4">F25*G25</f>
        <v>0</v>
      </c>
      <c r="I25" s="5">
        <f t="shared" si="3"/>
        <v>0</v>
      </c>
    </row>
    <row r="26" spans="1:9" x14ac:dyDescent="0.25">
      <c r="A26" s="5"/>
      <c r="B26" s="67"/>
      <c r="C26" s="10"/>
      <c r="D26" s="10"/>
      <c r="E26" s="10"/>
      <c r="F26" s="4">
        <v>1</v>
      </c>
      <c r="G26" s="5"/>
      <c r="H26" s="5">
        <f t="shared" si="4"/>
        <v>0</v>
      </c>
      <c r="I26" s="5">
        <f t="shared" si="3"/>
        <v>0</v>
      </c>
    </row>
    <row r="27" spans="1:9" x14ac:dyDescent="0.25">
      <c r="A27" s="5"/>
      <c r="B27" s="67"/>
      <c r="C27" s="10"/>
      <c r="D27" s="10"/>
      <c r="E27" s="10"/>
      <c r="F27" s="4">
        <v>1</v>
      </c>
      <c r="G27" s="5"/>
      <c r="H27" s="5">
        <f t="shared" si="4"/>
        <v>0</v>
      </c>
      <c r="I27" s="5">
        <f t="shared" si="3"/>
        <v>0</v>
      </c>
    </row>
    <row r="28" spans="1:9" x14ac:dyDescent="0.25">
      <c r="A28" s="5"/>
      <c r="B28" s="10"/>
      <c r="C28" s="10"/>
      <c r="D28" s="10"/>
      <c r="E28" s="10"/>
      <c r="F28" s="4">
        <v>1</v>
      </c>
      <c r="G28" s="5"/>
      <c r="H28" s="5">
        <f t="shared" si="4"/>
        <v>0</v>
      </c>
      <c r="I28" s="5">
        <f t="shared" si="3"/>
        <v>0</v>
      </c>
    </row>
    <row r="29" spans="1:9" x14ac:dyDescent="0.25">
      <c r="A29" s="5"/>
      <c r="B29" s="10"/>
      <c r="C29" s="10"/>
      <c r="D29" s="10"/>
      <c r="E29" s="10"/>
      <c r="F29" s="4">
        <v>1</v>
      </c>
      <c r="G29" s="5"/>
      <c r="H29" s="5">
        <f t="shared" si="4"/>
        <v>0</v>
      </c>
      <c r="I29" s="5">
        <f t="shared" si="3"/>
        <v>0</v>
      </c>
    </row>
    <row r="30" spans="1:9" x14ac:dyDescent="0.25">
      <c r="A30" s="112" t="s">
        <v>14</v>
      </c>
      <c r="B30" s="113"/>
      <c r="C30" s="114"/>
      <c r="D30" s="114"/>
      <c r="E30" s="114"/>
      <c r="F30" s="115"/>
      <c r="G30" s="5">
        <f>SUM(G24:G29)</f>
        <v>0</v>
      </c>
      <c r="H30" s="5">
        <f>SUM(H24:H29)</f>
        <v>0</v>
      </c>
      <c r="I30" s="9">
        <f t="shared" si="3"/>
        <v>0</v>
      </c>
    </row>
    <row r="31" spans="1:9" x14ac:dyDescent="0.25">
      <c r="A31" s="116" t="s">
        <v>31</v>
      </c>
      <c r="B31" s="116"/>
      <c r="C31" s="122"/>
      <c r="D31" s="122"/>
      <c r="E31" s="122"/>
      <c r="F31" s="122"/>
      <c r="G31" s="118">
        <f>(H15+H30)/(G15+G30)</f>
        <v>0.67612293144208024</v>
      </c>
      <c r="H31" s="119"/>
      <c r="I31" s="9"/>
    </row>
    <row r="32" spans="1:9" ht="14.25" customHeight="1" x14ac:dyDescent="0.25">
      <c r="A32" s="123" t="s">
        <v>16</v>
      </c>
      <c r="B32" s="124"/>
      <c r="C32" s="125"/>
      <c r="D32" s="125"/>
      <c r="E32" s="125"/>
      <c r="F32" s="125"/>
      <c r="G32" s="125"/>
      <c r="H32" s="126"/>
      <c r="I32" s="17">
        <f>(D6)*(0.62)*(G15+G30)*(G31)</f>
        <v>63244.133333333324</v>
      </c>
    </row>
    <row r="33" spans="1:11" ht="14.25" customHeight="1" x14ac:dyDescent="0.25">
      <c r="A33" s="123" t="s">
        <v>34</v>
      </c>
      <c r="B33" s="124"/>
      <c r="C33" s="125"/>
      <c r="D33" s="125"/>
      <c r="E33" s="125"/>
      <c r="F33" s="125"/>
      <c r="G33" s="125"/>
      <c r="H33" s="126"/>
      <c r="I33" s="17">
        <f>(D6)*(0.62)*(((0.55)*(G15))+((1-0.55)*(G30)))</f>
        <v>51446.670000000006</v>
      </c>
    </row>
    <row r="34" spans="1:11" ht="14.25" customHeight="1" x14ac:dyDescent="0.25">
      <c r="A34" s="127" t="s">
        <v>35</v>
      </c>
      <c r="B34" s="127"/>
      <c r="C34" s="128"/>
      <c r="D34" s="128"/>
      <c r="E34" s="128"/>
      <c r="F34" s="128"/>
      <c r="G34" s="128"/>
      <c r="H34" s="128"/>
      <c r="I34" s="17">
        <f>(D6)*(0.62)*(((0.45)*(G15))+((1-0.45)*(G30)))</f>
        <v>42092.73</v>
      </c>
    </row>
    <row r="36" spans="1:11" x14ac:dyDescent="0.25">
      <c r="A36" s="130" t="s">
        <v>27</v>
      </c>
      <c r="B36" s="130"/>
      <c r="C36" s="131"/>
      <c r="D36" s="131"/>
      <c r="E36" s="131"/>
      <c r="F36" s="131"/>
      <c r="G36" s="131"/>
      <c r="H36" s="132"/>
      <c r="I36" s="132"/>
    </row>
    <row r="37" spans="1:11" x14ac:dyDescent="0.25">
      <c r="A37" s="45"/>
      <c r="B37" s="62"/>
      <c r="C37" s="46"/>
      <c r="D37" s="46"/>
      <c r="E37" s="20"/>
      <c r="F37" s="18" t="s">
        <v>29</v>
      </c>
      <c r="G37" s="129" t="str">
        <f>IF(D7="Yes",IF(I33&gt;I32,"The ETWU complies with the MAWA","The ETWU does not comply with the MAWA")," ")</f>
        <v xml:space="preserve"> </v>
      </c>
      <c r="H37" s="105"/>
      <c r="I37" s="105"/>
    </row>
    <row r="38" spans="1:11" x14ac:dyDescent="0.25">
      <c r="A38" s="45"/>
      <c r="B38" s="62"/>
      <c r="C38" s="46"/>
      <c r="D38" s="46"/>
      <c r="E38" s="20"/>
      <c r="F38" s="18" t="s">
        <v>28</v>
      </c>
      <c r="G38" s="129" t="str">
        <f>IF(D7="No",IF(I34&gt;I32,"The ETWU complies with the MAWA","The ETWU does not comply with the MAWA")," ")</f>
        <v>The ETWU does not comply with the MAWA</v>
      </c>
      <c r="H38" s="105"/>
      <c r="I38" s="105"/>
    </row>
    <row r="39" spans="1:11" x14ac:dyDescent="0.25">
      <c r="A39" s="45"/>
      <c r="B39" s="62"/>
      <c r="C39" s="46"/>
      <c r="D39" s="46"/>
      <c r="E39" s="46"/>
      <c r="F39" s="46"/>
      <c r="G39" s="18"/>
      <c r="H39" s="19"/>
      <c r="I39" s="47"/>
    </row>
    <row r="40" spans="1:11" ht="17.25" x14ac:dyDescent="0.25">
      <c r="A40" s="25" t="s">
        <v>43</v>
      </c>
      <c r="B40" s="25"/>
      <c r="C40" s="25"/>
      <c r="D40" s="25"/>
      <c r="E40" s="25"/>
      <c r="F40" s="25"/>
      <c r="G40" s="25"/>
      <c r="H40" s="25"/>
      <c r="I40" s="25"/>
    </row>
    <row r="41" spans="1:11" ht="95.25" customHeight="1" x14ac:dyDescent="0.25">
      <c r="A41" s="86" t="s">
        <v>55</v>
      </c>
      <c r="B41" s="86"/>
      <c r="C41" s="86"/>
      <c r="D41" s="86"/>
      <c r="E41" s="86"/>
      <c r="F41" s="86"/>
      <c r="G41" s="86"/>
      <c r="H41" s="86"/>
      <c r="I41" s="86"/>
      <c r="J41" s="1"/>
      <c r="K41" s="1"/>
    </row>
    <row r="42" spans="1:11" ht="17.25" x14ac:dyDescent="0.25">
      <c r="A42" s="25" t="s">
        <v>44</v>
      </c>
      <c r="B42" s="25"/>
      <c r="C42" s="25"/>
      <c r="D42" s="25"/>
      <c r="E42" s="25"/>
      <c r="F42" s="25"/>
      <c r="G42" s="25"/>
      <c r="H42" s="25"/>
      <c r="I42" s="25"/>
    </row>
    <row r="43" spans="1:11" ht="17.25" x14ac:dyDescent="0.25">
      <c r="A43" s="25" t="s">
        <v>45</v>
      </c>
      <c r="B43" s="25"/>
      <c r="C43" s="25"/>
      <c r="D43" s="25"/>
      <c r="E43" s="25"/>
      <c r="F43" s="25"/>
      <c r="G43" s="25"/>
      <c r="H43" s="25"/>
      <c r="I43" s="25"/>
    </row>
    <row r="44" spans="1:11" ht="45.75" customHeight="1" x14ac:dyDescent="0.25">
      <c r="A44" s="86" t="s">
        <v>53</v>
      </c>
      <c r="B44" s="86"/>
      <c r="C44" s="86"/>
      <c r="D44" s="86"/>
      <c r="E44" s="86"/>
      <c r="F44" s="86"/>
      <c r="G44" s="86"/>
      <c r="H44" s="86"/>
      <c r="I44" s="86"/>
    </row>
    <row r="45" spans="1:11" ht="30" customHeight="1" x14ac:dyDescent="0.25">
      <c r="A45" s="86" t="s">
        <v>54</v>
      </c>
      <c r="B45" s="86"/>
      <c r="C45" s="86"/>
      <c r="D45" s="86"/>
      <c r="E45" s="86"/>
      <c r="F45" s="86"/>
      <c r="G45" s="86"/>
      <c r="H45" s="86"/>
      <c r="I45" s="86"/>
    </row>
    <row r="46" spans="1:11" ht="17.25" x14ac:dyDescent="0.25">
      <c r="A46" s="25" t="s">
        <v>46</v>
      </c>
      <c r="B46" s="25"/>
      <c r="C46" s="25"/>
      <c r="D46" s="25"/>
      <c r="E46" s="25"/>
      <c r="F46" s="25"/>
      <c r="G46" s="25"/>
      <c r="H46" s="25"/>
      <c r="I46" s="25"/>
    </row>
    <row r="47" spans="1:11" x14ac:dyDescent="0.25">
      <c r="A47" s="25"/>
      <c r="B47" s="25"/>
      <c r="C47" s="25"/>
      <c r="D47" s="25"/>
      <c r="E47" s="25"/>
      <c r="F47" s="25"/>
      <c r="G47" s="25"/>
      <c r="H47" s="25"/>
      <c r="I47" s="25"/>
    </row>
    <row r="48" spans="1:11" ht="28.5" customHeight="1" x14ac:dyDescent="0.25">
      <c r="A48" s="25">
        <v>0.62</v>
      </c>
      <c r="B48" s="25"/>
      <c r="C48" s="25" t="s">
        <v>8</v>
      </c>
      <c r="D48" s="25"/>
      <c r="E48" s="25"/>
      <c r="F48" s="25"/>
      <c r="G48" s="25"/>
      <c r="H48" s="25"/>
      <c r="I48" s="25"/>
    </row>
    <row r="49" spans="1:9" x14ac:dyDescent="0.25">
      <c r="A49" s="61" t="s">
        <v>0</v>
      </c>
      <c r="B49" s="61"/>
      <c r="C49" s="25" t="s">
        <v>9</v>
      </c>
      <c r="D49" s="25"/>
      <c r="E49" s="25"/>
      <c r="F49" s="25"/>
      <c r="G49" s="25"/>
      <c r="H49" s="25"/>
      <c r="I49" s="25"/>
    </row>
    <row r="50" spans="1:9" x14ac:dyDescent="0.25">
      <c r="A50" s="61" t="s">
        <v>10</v>
      </c>
      <c r="B50" s="61"/>
      <c r="C50" s="25" t="s">
        <v>11</v>
      </c>
      <c r="D50" s="25"/>
      <c r="E50" s="25"/>
      <c r="F50" s="25"/>
      <c r="G50" s="25"/>
      <c r="H50" s="25"/>
      <c r="I50" s="25"/>
    </row>
    <row r="51" spans="1:9" ht="15" customHeight="1" x14ac:dyDescent="0.25">
      <c r="A51" s="43" t="s">
        <v>12</v>
      </c>
      <c r="B51" s="43"/>
      <c r="C51" s="86" t="s">
        <v>18</v>
      </c>
      <c r="D51" s="86"/>
      <c r="E51" s="86"/>
      <c r="F51" s="86"/>
      <c r="G51" s="86"/>
      <c r="H51" s="86"/>
      <c r="I51" s="86"/>
    </row>
  </sheetData>
  <protectedRanges>
    <protectedRange sqref="B11:B14" name="Range1"/>
    <protectedRange sqref="B24:B27" name="Range1_1"/>
    <protectedRange sqref="C11:C14" name="Range1_2"/>
  </protectedRanges>
  <mergeCells count="26">
    <mergeCell ref="C51:I51"/>
    <mergeCell ref="A4:I4"/>
    <mergeCell ref="A41:I41"/>
    <mergeCell ref="A44:I44"/>
    <mergeCell ref="A30:F30"/>
    <mergeCell ref="A31:F31"/>
    <mergeCell ref="G31:H31"/>
    <mergeCell ref="A32:H32"/>
    <mergeCell ref="A33:H33"/>
    <mergeCell ref="A34:H34"/>
    <mergeCell ref="G37:I37"/>
    <mergeCell ref="G38:I38"/>
    <mergeCell ref="A36:I36"/>
    <mergeCell ref="A45:I45"/>
    <mergeCell ref="A22:I22"/>
    <mergeCell ref="A17:F17"/>
    <mergeCell ref="G17:I17"/>
    <mergeCell ref="A18:F18"/>
    <mergeCell ref="G18:I18"/>
    <mergeCell ref="A19:I19"/>
    <mergeCell ref="A1:I1"/>
    <mergeCell ref="A2:I2"/>
    <mergeCell ref="A9:I9"/>
    <mergeCell ref="A15:F15"/>
    <mergeCell ref="A16:F16"/>
    <mergeCell ref="G16:H16"/>
  </mergeCells>
  <conditionalFormatting sqref="G17">
    <cfRule type="cellIs" dxfId="8" priority="9" operator="equal">
      <formula>"The Average ETAF does not comply"</formula>
    </cfRule>
  </conditionalFormatting>
  <conditionalFormatting sqref="G18">
    <cfRule type="cellIs" dxfId="7" priority="8" operator="equal">
      <formula>"The Average ETAF$18:$18 does not comply"</formula>
    </cfRule>
  </conditionalFormatting>
  <conditionalFormatting sqref="G18:I18">
    <cfRule type="cellIs" dxfId="6" priority="3" operator="equal">
      <formula>"The Average ETAF complies"</formula>
    </cfRule>
    <cfRule type="cellIs" dxfId="5" priority="7" operator="equal">
      <formula>"The Average ETAF does not comply"</formula>
    </cfRule>
  </conditionalFormatting>
  <conditionalFormatting sqref="G37">
    <cfRule type="cellIs" dxfId="4" priority="6" operator="equal">
      <formula>"The ETWU Does not comply with the MAWA"</formula>
    </cfRule>
  </conditionalFormatting>
  <conditionalFormatting sqref="H39:I39 G38">
    <cfRule type="cellIs" dxfId="3" priority="5" operator="equal">
      <formula>"The ETWU does not comply with the MAWA"</formula>
    </cfRule>
  </conditionalFormatting>
  <conditionalFormatting sqref="G17:I17 G37:I37">
    <cfRule type="cellIs" dxfId="2" priority="4" operator="equal">
      <formula>"The Average ETAF complies"</formula>
    </cfRule>
  </conditionalFormatting>
  <conditionalFormatting sqref="G37:I37">
    <cfRule type="cellIs" dxfId="1" priority="2" operator="equal">
      <formula>"The ETWU complies with the MAWA"</formula>
    </cfRule>
  </conditionalFormatting>
  <conditionalFormatting sqref="G38:I38">
    <cfRule type="cellIs" dxfId="0" priority="1" operator="equal">
      <formula>"The ETWU complies with the MAWA"</formula>
    </cfRule>
  </conditionalFormatting>
  <dataValidations count="1">
    <dataValidation type="list" showInputMessage="1" showErrorMessage="1" sqref="D7">
      <formula1>#REF!</formula1>
    </dataValidation>
  </dataValidations>
  <pageMargins left="0.7" right="0.7" top="0.75" bottom="0.75" header="0.3" footer="0.3"/>
  <pageSetup scale="6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Sheet1!$A$10:$A$14</xm:f>
          </x14:formula1>
          <xm:sqref>B11:B14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A17" sqref="A17"/>
    </sheetView>
  </sheetViews>
  <sheetFormatPr defaultRowHeight="15" x14ac:dyDescent="0.25"/>
  <cols>
    <col min="1" max="2" width="9.140625" style="25"/>
  </cols>
  <sheetData>
    <row r="1" spans="1:1" x14ac:dyDescent="0.25">
      <c r="A1" s="25" t="s">
        <v>61</v>
      </c>
    </row>
    <row r="2" spans="1:1" x14ac:dyDescent="0.25">
      <c r="A2" s="25" t="s">
        <v>57</v>
      </c>
    </row>
    <row r="3" spans="1:1" x14ac:dyDescent="0.25">
      <c r="A3" s="25" t="s">
        <v>56</v>
      </c>
    </row>
    <row r="4" spans="1:1" x14ac:dyDescent="0.25">
      <c r="A4" s="25" t="s">
        <v>58</v>
      </c>
    </row>
    <row r="5" spans="1:1" x14ac:dyDescent="0.25">
      <c r="A5" s="25" t="s">
        <v>59</v>
      </c>
    </row>
    <row r="10" spans="1:1" x14ac:dyDescent="0.25">
      <c r="A10" s="25" t="s">
        <v>61</v>
      </c>
    </row>
    <row r="11" spans="1:1" x14ac:dyDescent="0.25">
      <c r="A11" s="25" t="s">
        <v>7</v>
      </c>
    </row>
    <row r="12" spans="1:1" x14ac:dyDescent="0.25">
      <c r="A12" s="25" t="s">
        <v>23</v>
      </c>
    </row>
    <row r="13" spans="1:1" x14ac:dyDescent="0.25">
      <c r="A13" s="25" t="s">
        <v>62</v>
      </c>
    </row>
    <row r="14" spans="1:1" x14ac:dyDescent="0.25">
      <c r="A14" s="25" t="s">
        <v>63</v>
      </c>
    </row>
    <row r="17" spans="1:8" x14ac:dyDescent="0.25">
      <c r="A17" s="25" t="s">
        <v>61</v>
      </c>
    </row>
    <row r="18" spans="1:8" x14ac:dyDescent="0.25">
      <c r="A18" s="25" t="s">
        <v>39</v>
      </c>
    </row>
    <row r="19" spans="1:8" x14ac:dyDescent="0.25">
      <c r="A19" s="25" t="s">
        <v>40</v>
      </c>
    </row>
    <row r="28" spans="1:8" x14ac:dyDescent="0.25">
      <c r="A28" s="86"/>
      <c r="B28" s="86"/>
      <c r="C28" s="86"/>
      <c r="D28" s="86"/>
      <c r="E28" s="86"/>
      <c r="F28" s="86"/>
      <c r="G28" s="86"/>
      <c r="H28" s="86"/>
    </row>
  </sheetData>
  <mergeCells count="1">
    <mergeCell ref="A28:H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Worksheet A</vt:lpstr>
      <vt:lpstr>Sample</vt:lpstr>
      <vt:lpstr>Sheet1</vt:lpstr>
      <vt:lpstr>Sample!Print_Area</vt:lpstr>
      <vt:lpstr>'Worksheet A'!Print_Area</vt:lpstr>
    </vt:vector>
  </TitlesOfParts>
  <Company>Town of Truckee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Yumie Dahn</dc:creator>
  <cp:lastModifiedBy>Yumie Dahn</cp:lastModifiedBy>
  <cp:lastPrinted>2017-03-09T21:35:57Z</cp:lastPrinted>
  <dcterms:created xsi:type="dcterms:W3CDTF">2013-01-25T00:22:37Z</dcterms:created>
  <dcterms:modified xsi:type="dcterms:W3CDTF">2020-07-16T22:15:41Z</dcterms:modified>
</cp:coreProperties>
</file>